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05" windowWidth="9600" windowHeight="11595" firstSheet="17" activeTab="20"/>
  </bookViews>
  <sheets>
    <sheet name="4" sheetId="8" r:id="rId1"/>
    <sheet name=" 7 " sheetId="12" r:id="rId2"/>
    <sheet name="8" sheetId="10" r:id="rId3"/>
    <sheet name="Корф" sheetId="11" r:id="rId4"/>
    <sheet name="9" sheetId="4" r:id="rId5"/>
    <sheet name="10" sheetId="17" r:id="rId6"/>
    <sheet name="11" sheetId="5" r:id="rId7"/>
    <sheet name="12" sheetId="15" r:id="rId8"/>
    <sheet name="Анавгай" sheetId="20" r:id="rId9"/>
    <sheet name="Эссо" sheetId="19" r:id="rId10"/>
    <sheet name="14" sheetId="6" r:id="rId11"/>
    <sheet name="16" sheetId="13" r:id="rId12"/>
    <sheet name="17" sheetId="14" r:id="rId13"/>
    <sheet name="19" sheetId="7" r:id="rId14"/>
    <sheet name="22" sheetId="18" r:id="rId15"/>
    <sheet name="23" sheetId="21" r:id="rId16"/>
    <sheet name="Лист2" sheetId="2" r:id="rId17"/>
    <sheet name="Лист3" sheetId="3" r:id="rId18"/>
    <sheet name="лесная" sheetId="9" r:id="rId19"/>
    <sheet name="Лист1" sheetId="22" r:id="rId20"/>
    <sheet name="Слаутное" sheetId="23" r:id="rId21"/>
  </sheets>
  <definedNames>
    <definedName name="_xlnm.Print_Area" localSheetId="1">' 7 '!$A$1:$AJ$473</definedName>
    <definedName name="_xlnm.Print_Area" localSheetId="12">'17'!$A$1:$AJ$59</definedName>
    <definedName name="_xlnm.Print_Area" localSheetId="15">'23'!$A$1:$AJ$237</definedName>
    <definedName name="_xlnm.Print_Area" localSheetId="2">'8'!$A$1:$AJ$168</definedName>
  </definedNames>
  <calcPr calcId="145621"/>
</workbook>
</file>

<file path=xl/calcChain.xml><?xml version="1.0" encoding="utf-8"?>
<calcChain xmlns="http://schemas.openxmlformats.org/spreadsheetml/2006/main">
  <c r="AJ79" i="13" l="1"/>
  <c r="V79" i="13"/>
  <c r="W79" i="13"/>
  <c r="X79" i="13"/>
  <c r="Y79" i="13"/>
  <c r="V80" i="13"/>
  <c r="AK34" i="6"/>
  <c r="AJ97" i="15"/>
  <c r="Z432" i="12" l="1"/>
  <c r="AA432" i="12"/>
  <c r="AB432" i="12"/>
  <c r="AC432" i="12"/>
  <c r="AD432" i="12"/>
  <c r="AE432" i="12"/>
  <c r="AF432" i="12"/>
  <c r="AG432" i="12"/>
  <c r="AH432" i="12"/>
  <c r="AI432" i="12" s="1"/>
  <c r="AJ432" i="12" s="1"/>
  <c r="Z436" i="12"/>
  <c r="AA436" i="12"/>
  <c r="AH436" i="12" s="1"/>
  <c r="AI436" i="12" s="1"/>
  <c r="AJ436" i="12" s="1"/>
  <c r="AB436" i="12"/>
  <c r="AC436" i="12"/>
  <c r="AD436" i="12"/>
  <c r="AE436" i="12"/>
  <c r="AF436" i="12"/>
  <c r="AG436" i="12"/>
  <c r="Z440" i="12"/>
  <c r="AA440" i="12"/>
  <c r="AB440" i="12"/>
  <c r="AH440" i="12" s="1"/>
  <c r="AI440" i="12" s="1"/>
  <c r="AJ440" i="12" s="1"/>
  <c r="AC440" i="12"/>
  <c r="AD440" i="12"/>
  <c r="AE440" i="12"/>
  <c r="AF440" i="12"/>
  <c r="AG440" i="12"/>
  <c r="Z444" i="12"/>
  <c r="AA444" i="12"/>
  <c r="AB444" i="12"/>
  <c r="AC444" i="12"/>
  <c r="AH444" i="12" s="1"/>
  <c r="AI444" i="12" s="1"/>
  <c r="AJ444" i="12" s="1"/>
  <c r="AD444" i="12"/>
  <c r="AE444" i="12"/>
  <c r="AF444" i="12"/>
  <c r="AG444" i="12"/>
  <c r="Z412" i="12"/>
  <c r="AA412" i="12"/>
  <c r="AB412" i="12"/>
  <c r="AC412" i="12"/>
  <c r="AD412" i="12"/>
  <c r="AE412" i="12"/>
  <c r="AF412" i="12"/>
  <c r="AG412" i="12"/>
  <c r="AH412" i="12"/>
  <c r="AI412" i="12" s="1"/>
  <c r="AJ412" i="12" s="1"/>
  <c r="Z416" i="12"/>
  <c r="AA416" i="12"/>
  <c r="AH416" i="12" s="1"/>
  <c r="AI416" i="12" s="1"/>
  <c r="AJ416" i="12" s="1"/>
  <c r="AB416" i="12"/>
  <c r="AC416" i="12"/>
  <c r="AD416" i="12"/>
  <c r="AE416" i="12"/>
  <c r="AF416" i="12"/>
  <c r="AG416" i="12"/>
  <c r="Z420" i="12"/>
  <c r="AA420" i="12"/>
  <c r="AB420" i="12"/>
  <c r="AH420" i="12" s="1"/>
  <c r="AI420" i="12" s="1"/>
  <c r="AJ420" i="12" s="1"/>
  <c r="AC420" i="12"/>
  <c r="AD420" i="12"/>
  <c r="AE420" i="12"/>
  <c r="AF420" i="12"/>
  <c r="AG420" i="12"/>
  <c r="Z424" i="12"/>
  <c r="AA424" i="12"/>
  <c r="AB424" i="12"/>
  <c r="AC424" i="12"/>
  <c r="AD424" i="12"/>
  <c r="AE424" i="12"/>
  <c r="AF424" i="12"/>
  <c r="AG424" i="12"/>
  <c r="AH424" i="12"/>
  <c r="AI424" i="12" s="1"/>
  <c r="AJ424" i="12" s="1"/>
  <c r="Z428" i="12"/>
  <c r="AA428" i="12"/>
  <c r="AB428" i="12"/>
  <c r="AC428" i="12"/>
  <c r="AD428" i="12"/>
  <c r="AE428" i="12"/>
  <c r="AF428" i="12"/>
  <c r="AG428" i="12"/>
  <c r="AH428" i="12"/>
  <c r="AI428" i="12" s="1"/>
  <c r="AJ428" i="12" s="1"/>
  <c r="Z404" i="12"/>
  <c r="AA404" i="12"/>
  <c r="AB404" i="12"/>
  <c r="AC404" i="12"/>
  <c r="AD404" i="12"/>
  <c r="AE404" i="12"/>
  <c r="AF404" i="12"/>
  <c r="AG404" i="12"/>
  <c r="AH404" i="12"/>
  <c r="AI404" i="12" s="1"/>
  <c r="AJ404" i="12" s="1"/>
  <c r="Z408" i="12"/>
  <c r="AA408" i="12"/>
  <c r="AH408" i="12" s="1"/>
  <c r="AI408" i="12" s="1"/>
  <c r="AJ408" i="12" s="1"/>
  <c r="AB408" i="12"/>
  <c r="AC408" i="12"/>
  <c r="AD408" i="12"/>
  <c r="AE408" i="12"/>
  <c r="AF408" i="12"/>
  <c r="AG408" i="12"/>
  <c r="Z400" i="12"/>
  <c r="AA400" i="12"/>
  <c r="AB400" i="12"/>
  <c r="AC400" i="12"/>
  <c r="AD400" i="12"/>
  <c r="AE400" i="12"/>
  <c r="AF400" i="12"/>
  <c r="AG400" i="12"/>
  <c r="AH400" i="12"/>
  <c r="AI400" i="12" s="1"/>
  <c r="AJ400" i="12" s="1"/>
  <c r="Z396" i="12"/>
  <c r="AA396" i="12"/>
  <c r="AB396" i="12"/>
  <c r="AC396" i="12"/>
  <c r="AD396" i="12"/>
  <c r="AE396" i="12"/>
  <c r="AF396" i="12"/>
  <c r="AG396" i="12"/>
  <c r="AH396" i="12"/>
  <c r="AI396" i="12" s="1"/>
  <c r="AJ396" i="12" s="1"/>
  <c r="Z392" i="12"/>
  <c r="AA392" i="12"/>
  <c r="AB392" i="12"/>
  <c r="AC392" i="12"/>
  <c r="AD392" i="12"/>
  <c r="AE392" i="12"/>
  <c r="AF392" i="12"/>
  <c r="AG392" i="12"/>
  <c r="AH392" i="12"/>
  <c r="AI392" i="12" s="1"/>
  <c r="AJ392" i="12" s="1"/>
  <c r="Z388" i="12"/>
  <c r="AA388" i="12"/>
  <c r="AB388" i="12"/>
  <c r="AC388" i="12"/>
  <c r="AD388" i="12"/>
  <c r="AE388" i="12"/>
  <c r="AF388" i="12"/>
  <c r="AG388" i="12"/>
  <c r="AH388" i="12"/>
  <c r="AI388" i="12" s="1"/>
  <c r="AJ388" i="12" s="1"/>
  <c r="AJ384" i="12"/>
  <c r="AJ364" i="12"/>
  <c r="AI384" i="12"/>
  <c r="AI364" i="12"/>
  <c r="AH384" i="12"/>
  <c r="AH364" i="12"/>
  <c r="AG384" i="12"/>
  <c r="AG364" i="12"/>
  <c r="AF384" i="12"/>
  <c r="AF364" i="12"/>
  <c r="AE384" i="12"/>
  <c r="AE364" i="12"/>
  <c r="AD384" i="12"/>
  <c r="AD364" i="12"/>
  <c r="Y160" i="10" l="1"/>
  <c r="X160" i="10"/>
  <c r="W160" i="10"/>
  <c r="V160" i="10"/>
  <c r="Y159" i="10"/>
  <c r="AC159" i="10" s="1"/>
  <c r="AG159" i="10" s="1"/>
  <c r="X159" i="10"/>
  <c r="AB159" i="10" s="1"/>
  <c r="AF159" i="10" s="1"/>
  <c r="W159" i="10"/>
  <c r="AA159" i="10" s="1"/>
  <c r="AE159" i="10" s="1"/>
  <c r="V159" i="10"/>
  <c r="Z159" i="10" s="1"/>
  <c r="AH159" i="10" l="1"/>
  <c r="AI159" i="10" s="1"/>
  <c r="AJ159" i="10" s="1"/>
  <c r="AD159" i="10"/>
  <c r="D87" i="5" l="1"/>
  <c r="D85" i="5"/>
  <c r="Y88" i="5"/>
  <c r="X88" i="5"/>
  <c r="W88" i="5"/>
  <c r="V88" i="5"/>
  <c r="Y87" i="5"/>
  <c r="AC87" i="5" s="1"/>
  <c r="AG87" i="5" s="1"/>
  <c r="X87" i="5"/>
  <c r="AB87" i="5" s="1"/>
  <c r="AF87" i="5" s="1"/>
  <c r="W87" i="5"/>
  <c r="AA87" i="5" s="1"/>
  <c r="AE87" i="5" s="1"/>
  <c r="V87" i="5"/>
  <c r="Z87" i="5" s="1"/>
  <c r="Y86" i="5"/>
  <c r="X86" i="5"/>
  <c r="W86" i="5"/>
  <c r="V86" i="5"/>
  <c r="Y85" i="5"/>
  <c r="AC85" i="5" s="1"/>
  <c r="AG85" i="5" s="1"/>
  <c r="X85" i="5"/>
  <c r="AB85" i="5" s="1"/>
  <c r="AF85" i="5" s="1"/>
  <c r="W85" i="5"/>
  <c r="AA85" i="5" s="1"/>
  <c r="AE85" i="5" s="1"/>
  <c r="V85" i="5"/>
  <c r="Z85" i="5" s="1"/>
  <c r="AH87" i="5" l="1"/>
  <c r="AI87" i="5" s="1"/>
  <c r="AD87" i="5"/>
  <c r="AJ87" i="5"/>
  <c r="AH85" i="5"/>
  <c r="AI85" i="5" s="1"/>
  <c r="AD85" i="5"/>
  <c r="AJ85" i="5"/>
  <c r="D35" i="8" l="1"/>
  <c r="X16" i="8"/>
  <c r="Y33" i="8"/>
  <c r="X33" i="8"/>
  <c r="W33" i="8"/>
  <c r="V33" i="8"/>
  <c r="Y28" i="8"/>
  <c r="X28" i="8"/>
  <c r="W28" i="8"/>
  <c r="V28" i="8"/>
  <c r="X411" i="23" l="1"/>
  <c r="W411" i="23"/>
  <c r="V411" i="23"/>
  <c r="U411" i="23"/>
  <c r="X410" i="23"/>
  <c r="W410" i="23"/>
  <c r="V410" i="23"/>
  <c r="U410" i="23"/>
  <c r="X409" i="23"/>
  <c r="W409" i="23"/>
  <c r="V409" i="23"/>
  <c r="U409" i="23"/>
  <c r="X408" i="23"/>
  <c r="W408" i="23"/>
  <c r="V408" i="23"/>
  <c r="U408" i="23"/>
  <c r="X407" i="23"/>
  <c r="W407" i="23"/>
  <c r="V407" i="23"/>
  <c r="U407" i="23"/>
  <c r="X406" i="23"/>
  <c r="W406" i="23"/>
  <c r="V406" i="23"/>
  <c r="U406" i="23"/>
  <c r="X405" i="23"/>
  <c r="W405" i="23"/>
  <c r="V405" i="23"/>
  <c r="U405" i="23"/>
  <c r="X404" i="23"/>
  <c r="W404" i="23"/>
  <c r="V404" i="23"/>
  <c r="U404" i="23"/>
  <c r="X403" i="23"/>
  <c r="W403" i="23"/>
  <c r="V403" i="23"/>
  <c r="U403" i="23"/>
  <c r="X402" i="23"/>
  <c r="W402" i="23"/>
  <c r="V402" i="23"/>
  <c r="U402" i="23"/>
  <c r="X401" i="23"/>
  <c r="W401" i="23"/>
  <c r="V401" i="23"/>
  <c r="U401" i="23"/>
  <c r="X400" i="23"/>
  <c r="W400" i="23"/>
  <c r="V400" i="23"/>
  <c r="U400" i="23"/>
  <c r="X399" i="23"/>
  <c r="W399" i="23"/>
  <c r="V399" i="23"/>
  <c r="U399" i="23"/>
  <c r="X398" i="23"/>
  <c r="W398" i="23"/>
  <c r="V398" i="23"/>
  <c r="U398" i="23"/>
  <c r="X397" i="23"/>
  <c r="W397" i="23"/>
  <c r="V397" i="23"/>
  <c r="U397" i="23"/>
  <c r="X396" i="23"/>
  <c r="W396" i="23"/>
  <c r="V396" i="23"/>
  <c r="U396" i="23"/>
  <c r="X395" i="23"/>
  <c r="W395" i="23"/>
  <c r="V395" i="23"/>
  <c r="U395" i="23"/>
  <c r="X394" i="23"/>
  <c r="W394" i="23"/>
  <c r="V394" i="23"/>
  <c r="U394" i="23"/>
  <c r="X393" i="23"/>
  <c r="W393" i="23"/>
  <c r="V393" i="23"/>
  <c r="U393" i="23"/>
  <c r="X392" i="23"/>
  <c r="AB392" i="23" s="1"/>
  <c r="W392" i="23"/>
  <c r="AA392" i="23" s="1"/>
  <c r="V392" i="23"/>
  <c r="Z392" i="23" s="1"/>
  <c r="U392" i="23"/>
  <c r="Y392" i="23" s="1"/>
  <c r="AC392" i="23" s="1"/>
  <c r="X391" i="23"/>
  <c r="W391" i="23"/>
  <c r="V391" i="23"/>
  <c r="U391" i="23"/>
  <c r="X390" i="23"/>
  <c r="W390" i="23"/>
  <c r="V390" i="23"/>
  <c r="U390" i="23"/>
  <c r="X389" i="23"/>
  <c r="W389" i="23"/>
  <c r="V389" i="23"/>
  <c r="U389" i="23"/>
  <c r="X388" i="23"/>
  <c r="W388" i="23"/>
  <c r="V388" i="23"/>
  <c r="U388" i="23"/>
  <c r="X387" i="23"/>
  <c r="W387" i="23"/>
  <c r="V387" i="23"/>
  <c r="U387" i="23"/>
  <c r="X386" i="23"/>
  <c r="W386" i="23"/>
  <c r="V386" i="23"/>
  <c r="U386" i="23"/>
  <c r="X385" i="23"/>
  <c r="W385" i="23"/>
  <c r="V385" i="23"/>
  <c r="U385" i="23"/>
  <c r="X384" i="23"/>
  <c r="W384" i="23"/>
  <c r="V384" i="23"/>
  <c r="U384" i="23"/>
  <c r="X383" i="23"/>
  <c r="W383" i="23"/>
  <c r="V383" i="23"/>
  <c r="U383" i="23"/>
  <c r="X382" i="23"/>
  <c r="W382" i="23"/>
  <c r="V382" i="23"/>
  <c r="U382" i="23"/>
  <c r="X381" i="23"/>
  <c r="W381" i="23"/>
  <c r="V381" i="23"/>
  <c r="U381" i="23"/>
  <c r="X380" i="23"/>
  <c r="W380" i="23"/>
  <c r="V380" i="23"/>
  <c r="U380" i="23"/>
  <c r="X379" i="23"/>
  <c r="W379" i="23"/>
  <c r="V379" i="23"/>
  <c r="U379" i="23"/>
  <c r="X378" i="23"/>
  <c r="W378" i="23"/>
  <c r="V378" i="23"/>
  <c r="U378" i="23"/>
  <c r="X377" i="23"/>
  <c r="W377" i="23"/>
  <c r="V377" i="23"/>
  <c r="U377" i="23"/>
  <c r="X376" i="23"/>
  <c r="W376" i="23"/>
  <c r="V376" i="23"/>
  <c r="U376" i="23"/>
  <c r="X375" i="23"/>
  <c r="W375" i="23"/>
  <c r="V375" i="23"/>
  <c r="U375" i="23"/>
  <c r="X374" i="23"/>
  <c r="W374" i="23"/>
  <c r="V374" i="23"/>
  <c r="U374" i="23"/>
  <c r="X373" i="23"/>
  <c r="W373" i="23"/>
  <c r="V373" i="23"/>
  <c r="U373" i="23"/>
  <c r="X372" i="23"/>
  <c r="AB372" i="23" s="1"/>
  <c r="W372" i="23"/>
  <c r="AA372" i="23" s="1"/>
  <c r="V372" i="23"/>
  <c r="Z372" i="23" s="1"/>
  <c r="U372" i="23"/>
  <c r="Y372" i="23" s="1"/>
  <c r="AC372" i="23" s="1"/>
  <c r="X371" i="23"/>
  <c r="W371" i="23"/>
  <c r="V371" i="23"/>
  <c r="U371" i="23"/>
  <c r="X370" i="23"/>
  <c r="W370" i="23"/>
  <c r="V370" i="23"/>
  <c r="U370" i="23"/>
  <c r="X369" i="23"/>
  <c r="W369" i="23"/>
  <c r="V369" i="23"/>
  <c r="U369" i="23"/>
  <c r="X368" i="23"/>
  <c r="W368" i="23"/>
  <c r="V368" i="23"/>
  <c r="U368" i="23"/>
  <c r="X367" i="23"/>
  <c r="W367" i="23"/>
  <c r="V367" i="23"/>
  <c r="U367" i="23"/>
  <c r="X366" i="23"/>
  <c r="W366" i="23"/>
  <c r="V366" i="23"/>
  <c r="U366" i="23"/>
  <c r="X365" i="23"/>
  <c r="W365" i="23"/>
  <c r="V365" i="23"/>
  <c r="U365" i="23"/>
  <c r="X364" i="23"/>
  <c r="W364" i="23"/>
  <c r="V364" i="23"/>
  <c r="U364" i="23"/>
  <c r="X363" i="23"/>
  <c r="W363" i="23"/>
  <c r="V363" i="23"/>
  <c r="U363" i="23"/>
  <c r="X362" i="23"/>
  <c r="W362" i="23"/>
  <c r="V362" i="23"/>
  <c r="U362" i="23"/>
  <c r="X361" i="23"/>
  <c r="W361" i="23"/>
  <c r="V361" i="23"/>
  <c r="U361" i="23"/>
  <c r="X360" i="23"/>
  <c r="W360" i="23"/>
  <c r="V360" i="23"/>
  <c r="U360" i="23"/>
  <c r="X359" i="23"/>
  <c r="W359" i="23"/>
  <c r="V359" i="23"/>
  <c r="U359" i="23"/>
  <c r="X358" i="23"/>
  <c r="W358" i="23"/>
  <c r="V358" i="23"/>
  <c r="U358" i="23"/>
  <c r="X357" i="23"/>
  <c r="W357" i="23"/>
  <c r="V357" i="23"/>
  <c r="U357" i="23"/>
  <c r="X356" i="23"/>
  <c r="W356" i="23"/>
  <c r="V356" i="23"/>
  <c r="U356" i="23"/>
  <c r="X355" i="23"/>
  <c r="W355" i="23"/>
  <c r="V355" i="23"/>
  <c r="U355" i="23"/>
  <c r="X354" i="23"/>
  <c r="W354" i="23"/>
  <c r="V354" i="23"/>
  <c r="U354" i="23"/>
  <c r="X353" i="23"/>
  <c r="W353" i="23"/>
  <c r="V353" i="23"/>
  <c r="U353" i="23"/>
  <c r="X352" i="23"/>
  <c r="AB352" i="23" s="1"/>
  <c r="W352" i="23"/>
  <c r="AA352" i="23" s="1"/>
  <c r="V352" i="23"/>
  <c r="Z352" i="23" s="1"/>
  <c r="U352" i="23"/>
  <c r="Y352" i="23" s="1"/>
  <c r="AC352" i="23" s="1"/>
  <c r="X351" i="23"/>
  <c r="W351" i="23"/>
  <c r="V351" i="23"/>
  <c r="U351" i="23"/>
  <c r="X350" i="23"/>
  <c r="W350" i="23"/>
  <c r="V350" i="23"/>
  <c r="U350" i="23"/>
  <c r="X349" i="23"/>
  <c r="W349" i="23"/>
  <c r="V349" i="23"/>
  <c r="U349" i="23"/>
  <c r="X348" i="23"/>
  <c r="W348" i="23"/>
  <c r="V348" i="23"/>
  <c r="U348" i="23"/>
  <c r="X347" i="23"/>
  <c r="W347" i="23"/>
  <c r="V347" i="23"/>
  <c r="U347" i="23"/>
  <c r="X346" i="23"/>
  <c r="W346" i="23"/>
  <c r="V346" i="23"/>
  <c r="U346" i="23"/>
  <c r="X345" i="23"/>
  <c r="W345" i="23"/>
  <c r="V345" i="23"/>
  <c r="U345" i="23"/>
  <c r="X344" i="23"/>
  <c r="W344" i="23"/>
  <c r="V344" i="23"/>
  <c r="U344" i="23"/>
  <c r="X343" i="23"/>
  <c r="W343" i="23"/>
  <c r="V343" i="23"/>
  <c r="U343" i="23"/>
  <c r="X342" i="23"/>
  <c r="W342" i="23"/>
  <c r="V342" i="23"/>
  <c r="U342" i="23"/>
  <c r="X341" i="23"/>
  <c r="W341" i="23"/>
  <c r="V341" i="23"/>
  <c r="U341" i="23"/>
  <c r="X340" i="23"/>
  <c r="W340" i="23"/>
  <c r="V340" i="23"/>
  <c r="U340" i="23"/>
  <c r="X339" i="23"/>
  <c r="W339" i="23"/>
  <c r="V339" i="23"/>
  <c r="U339" i="23"/>
  <c r="X338" i="23"/>
  <c r="W338" i="23"/>
  <c r="V338" i="23"/>
  <c r="U338" i="23"/>
  <c r="X337" i="23"/>
  <c r="W337" i="23"/>
  <c r="V337" i="23"/>
  <c r="U337" i="23"/>
  <c r="X336" i="23"/>
  <c r="W336" i="23"/>
  <c r="V336" i="23"/>
  <c r="U336" i="23"/>
  <c r="X335" i="23"/>
  <c r="W335" i="23"/>
  <c r="V335" i="23"/>
  <c r="U335" i="23"/>
  <c r="X334" i="23"/>
  <c r="W334" i="23"/>
  <c r="V334" i="23"/>
  <c r="U334" i="23"/>
  <c r="X333" i="23"/>
  <c r="W333" i="23"/>
  <c r="V333" i="23"/>
  <c r="U333" i="23"/>
  <c r="X332" i="23"/>
  <c r="AB332" i="23" s="1"/>
  <c r="W332" i="23"/>
  <c r="AA332" i="23" s="1"/>
  <c r="V332" i="23"/>
  <c r="Z332" i="23" s="1"/>
  <c r="U332" i="23"/>
  <c r="Y332" i="23" s="1"/>
  <c r="AC332" i="23" s="1"/>
  <c r="X331" i="23"/>
  <c r="W331" i="23"/>
  <c r="V331" i="23"/>
  <c r="U331" i="23"/>
  <c r="X330" i="23"/>
  <c r="W330" i="23"/>
  <c r="V330" i="23"/>
  <c r="U330" i="23"/>
  <c r="X329" i="23"/>
  <c r="W329" i="23"/>
  <c r="V329" i="23"/>
  <c r="U329" i="23"/>
  <c r="X328" i="23"/>
  <c r="W328" i="23"/>
  <c r="V328" i="23"/>
  <c r="U328" i="23"/>
  <c r="X327" i="23"/>
  <c r="W327" i="23"/>
  <c r="V327" i="23"/>
  <c r="U327" i="23"/>
  <c r="X326" i="23"/>
  <c r="W326" i="23"/>
  <c r="V326" i="23"/>
  <c r="U326" i="23"/>
  <c r="X325" i="23"/>
  <c r="W325" i="23"/>
  <c r="V325" i="23"/>
  <c r="U325" i="23"/>
  <c r="X324" i="23"/>
  <c r="W324" i="23"/>
  <c r="V324" i="23"/>
  <c r="U324" i="23"/>
  <c r="X323" i="23"/>
  <c r="W323" i="23"/>
  <c r="V323" i="23"/>
  <c r="U323" i="23"/>
  <c r="X322" i="23"/>
  <c r="W322" i="23"/>
  <c r="V322" i="23"/>
  <c r="U322" i="23"/>
  <c r="X321" i="23"/>
  <c r="W321" i="23"/>
  <c r="V321" i="23"/>
  <c r="U321" i="23"/>
  <c r="X320" i="23"/>
  <c r="W320" i="23"/>
  <c r="V320" i="23"/>
  <c r="U320" i="23"/>
  <c r="X319" i="23"/>
  <c r="W319" i="23"/>
  <c r="V319" i="23"/>
  <c r="U319" i="23"/>
  <c r="X318" i="23"/>
  <c r="W318" i="23"/>
  <c r="V318" i="23"/>
  <c r="U318" i="23"/>
  <c r="X317" i="23"/>
  <c r="W317" i="23"/>
  <c r="V317" i="23"/>
  <c r="U317" i="23"/>
  <c r="X316" i="23"/>
  <c r="W316" i="23"/>
  <c r="V316" i="23"/>
  <c r="U316" i="23"/>
  <c r="X315" i="23"/>
  <c r="W315" i="23"/>
  <c r="V315" i="23"/>
  <c r="U315" i="23"/>
  <c r="X314" i="23"/>
  <c r="W314" i="23"/>
  <c r="V314" i="23"/>
  <c r="U314" i="23"/>
  <c r="X313" i="23"/>
  <c r="W313" i="23"/>
  <c r="V313" i="23"/>
  <c r="U313" i="23"/>
  <c r="X312" i="23"/>
  <c r="AB312" i="23" s="1"/>
  <c r="W312" i="23"/>
  <c r="AA312" i="23" s="1"/>
  <c r="V312" i="23"/>
  <c r="Z312" i="23" s="1"/>
  <c r="U312" i="23"/>
  <c r="Y312" i="23" s="1"/>
  <c r="AC312" i="23" s="1"/>
  <c r="X311" i="23"/>
  <c r="W311" i="23"/>
  <c r="V311" i="23"/>
  <c r="U311" i="23"/>
  <c r="X310" i="23"/>
  <c r="W310" i="23"/>
  <c r="V310" i="23"/>
  <c r="U310" i="23"/>
  <c r="X309" i="23"/>
  <c r="W309" i="23"/>
  <c r="V309" i="23"/>
  <c r="U309" i="23"/>
  <c r="X308" i="23"/>
  <c r="W308" i="23"/>
  <c r="V308" i="23"/>
  <c r="U308" i="23"/>
  <c r="X307" i="23"/>
  <c r="W307" i="23"/>
  <c r="V307" i="23"/>
  <c r="U307" i="23"/>
  <c r="X306" i="23"/>
  <c r="W306" i="23"/>
  <c r="V306" i="23"/>
  <c r="U306" i="23"/>
  <c r="X305" i="23"/>
  <c r="W305" i="23"/>
  <c r="V305" i="23"/>
  <c r="U305" i="23"/>
  <c r="X304" i="23"/>
  <c r="W304" i="23"/>
  <c r="V304" i="23"/>
  <c r="U304" i="23"/>
  <c r="X303" i="23"/>
  <c r="W303" i="23"/>
  <c r="V303" i="23"/>
  <c r="U303" i="23"/>
  <c r="X302" i="23"/>
  <c r="W302" i="23"/>
  <c r="V302" i="23"/>
  <c r="U302" i="23"/>
  <c r="X301" i="23"/>
  <c r="W301" i="23"/>
  <c r="V301" i="23"/>
  <c r="U301" i="23"/>
  <c r="X300" i="23"/>
  <c r="W300" i="23"/>
  <c r="V300" i="23"/>
  <c r="U300" i="23"/>
  <c r="X299" i="23"/>
  <c r="W299" i="23"/>
  <c r="V299" i="23"/>
  <c r="U299" i="23"/>
  <c r="X298" i="23"/>
  <c r="W298" i="23"/>
  <c r="V298" i="23"/>
  <c r="U298" i="23"/>
  <c r="X297" i="23"/>
  <c r="W297" i="23"/>
  <c r="V297" i="23"/>
  <c r="U297" i="23"/>
  <c r="X296" i="23"/>
  <c r="W296" i="23"/>
  <c r="V296" i="23"/>
  <c r="U296" i="23"/>
  <c r="X295" i="23"/>
  <c r="W295" i="23"/>
  <c r="V295" i="23"/>
  <c r="U295" i="23"/>
  <c r="X294" i="23"/>
  <c r="W294" i="23"/>
  <c r="V294" i="23"/>
  <c r="U294" i="23"/>
  <c r="X293" i="23"/>
  <c r="W293" i="23"/>
  <c r="V293" i="23"/>
  <c r="U293" i="23"/>
  <c r="X292" i="23"/>
  <c r="AB292" i="23" s="1"/>
  <c r="W292" i="23"/>
  <c r="AA292" i="23" s="1"/>
  <c r="V292" i="23"/>
  <c r="Z292" i="23" s="1"/>
  <c r="U292" i="23"/>
  <c r="Y292" i="23" s="1"/>
  <c r="AC292" i="23" s="1"/>
  <c r="X291" i="23"/>
  <c r="W291" i="23"/>
  <c r="V291" i="23"/>
  <c r="U291" i="23"/>
  <c r="X290" i="23"/>
  <c r="W290" i="23"/>
  <c r="V290" i="23"/>
  <c r="U290" i="23"/>
  <c r="X289" i="23"/>
  <c r="W289" i="23"/>
  <c r="V289" i="23"/>
  <c r="U289" i="23"/>
  <c r="X288" i="23"/>
  <c r="W288" i="23"/>
  <c r="V288" i="23"/>
  <c r="U288" i="23"/>
  <c r="X287" i="23"/>
  <c r="W287" i="23"/>
  <c r="V287" i="23"/>
  <c r="U287" i="23"/>
  <c r="X286" i="23"/>
  <c r="W286" i="23"/>
  <c r="V286" i="23"/>
  <c r="U286" i="23"/>
  <c r="X285" i="23"/>
  <c r="W285" i="23"/>
  <c r="V285" i="23"/>
  <c r="U285" i="23"/>
  <c r="X284" i="23"/>
  <c r="W284" i="23"/>
  <c r="V284" i="23"/>
  <c r="U284" i="23"/>
  <c r="X283" i="23"/>
  <c r="W283" i="23"/>
  <c r="V283" i="23"/>
  <c r="U283" i="23"/>
  <c r="X282" i="23"/>
  <c r="W282" i="23"/>
  <c r="V282" i="23"/>
  <c r="U282" i="23"/>
  <c r="X281" i="23"/>
  <c r="W281" i="23"/>
  <c r="V281" i="23"/>
  <c r="U281" i="23"/>
  <c r="X280" i="23"/>
  <c r="W280" i="23"/>
  <c r="V280" i="23"/>
  <c r="U280" i="23"/>
  <c r="X279" i="23"/>
  <c r="W279" i="23"/>
  <c r="V279" i="23"/>
  <c r="U279" i="23"/>
  <c r="X278" i="23"/>
  <c r="W278" i="23"/>
  <c r="V278" i="23"/>
  <c r="U278" i="23"/>
  <c r="X277" i="23"/>
  <c r="W277" i="23"/>
  <c r="V277" i="23"/>
  <c r="U277" i="23"/>
  <c r="X276" i="23"/>
  <c r="W276" i="23"/>
  <c r="V276" i="23"/>
  <c r="U276" i="23"/>
  <c r="X275" i="23"/>
  <c r="W275" i="23"/>
  <c r="V275" i="23"/>
  <c r="U275" i="23"/>
  <c r="X274" i="23"/>
  <c r="W274" i="23"/>
  <c r="V274" i="23"/>
  <c r="U274" i="23"/>
  <c r="X273" i="23"/>
  <c r="W273" i="23"/>
  <c r="V273" i="23"/>
  <c r="U273" i="23"/>
  <c r="X272" i="23"/>
  <c r="AB272" i="23" s="1"/>
  <c r="W272" i="23"/>
  <c r="AA272" i="23" s="1"/>
  <c r="V272" i="23"/>
  <c r="Z272" i="23" s="1"/>
  <c r="U272" i="23"/>
  <c r="Y272" i="23" s="1"/>
  <c r="AC272" i="23" s="1"/>
  <c r="X271" i="23"/>
  <c r="W271" i="23"/>
  <c r="V271" i="23"/>
  <c r="U271" i="23"/>
  <c r="X270" i="23"/>
  <c r="W270" i="23"/>
  <c r="V270" i="23"/>
  <c r="U270" i="23"/>
  <c r="X269" i="23"/>
  <c r="W269" i="23"/>
  <c r="V269" i="23"/>
  <c r="U269" i="23"/>
  <c r="X268" i="23"/>
  <c r="W268" i="23"/>
  <c r="V268" i="23"/>
  <c r="U268" i="23"/>
  <c r="X267" i="23"/>
  <c r="W267" i="23"/>
  <c r="V267" i="23"/>
  <c r="U267" i="23"/>
  <c r="X266" i="23"/>
  <c r="W266" i="23"/>
  <c r="V266" i="23"/>
  <c r="U266" i="23"/>
  <c r="X265" i="23"/>
  <c r="W265" i="23"/>
  <c r="V265" i="23"/>
  <c r="U265" i="23"/>
  <c r="X264" i="23"/>
  <c r="W264" i="23"/>
  <c r="V264" i="23"/>
  <c r="U264" i="23"/>
  <c r="X263" i="23"/>
  <c r="W263" i="23"/>
  <c r="V263" i="23"/>
  <c r="U263" i="23"/>
  <c r="X262" i="23"/>
  <c r="W262" i="23"/>
  <c r="V262" i="23"/>
  <c r="U262" i="23"/>
  <c r="X261" i="23"/>
  <c r="W261" i="23"/>
  <c r="V261" i="23"/>
  <c r="U261" i="23"/>
  <c r="X260" i="23"/>
  <c r="W260" i="23"/>
  <c r="V260" i="23"/>
  <c r="U260" i="23"/>
  <c r="X259" i="23"/>
  <c r="W259" i="23"/>
  <c r="V259" i="23"/>
  <c r="U259" i="23"/>
  <c r="X258" i="23"/>
  <c r="W258" i="23"/>
  <c r="V258" i="23"/>
  <c r="U258" i="23"/>
  <c r="X257" i="23"/>
  <c r="W257" i="23"/>
  <c r="V257" i="23"/>
  <c r="U257" i="23"/>
  <c r="X256" i="23"/>
  <c r="W256" i="23"/>
  <c r="V256" i="23"/>
  <c r="U256" i="23"/>
  <c r="X255" i="23"/>
  <c r="W255" i="23"/>
  <c r="V255" i="23"/>
  <c r="U255" i="23"/>
  <c r="X254" i="23"/>
  <c r="W254" i="23"/>
  <c r="V254" i="23"/>
  <c r="U254" i="23"/>
  <c r="X253" i="23"/>
  <c r="W253" i="23"/>
  <c r="V253" i="23"/>
  <c r="U253" i="23"/>
  <c r="X252" i="23"/>
  <c r="AB252" i="23" s="1"/>
  <c r="W252" i="23"/>
  <c r="AA252" i="23" s="1"/>
  <c r="V252" i="23"/>
  <c r="Z252" i="23" s="1"/>
  <c r="U252" i="23"/>
  <c r="Y252" i="23" s="1"/>
  <c r="AC252" i="23" s="1"/>
  <c r="X251" i="23"/>
  <c r="W251" i="23"/>
  <c r="V251" i="23"/>
  <c r="U251" i="23"/>
  <c r="X250" i="23"/>
  <c r="W250" i="23"/>
  <c r="V250" i="23"/>
  <c r="U250" i="23"/>
  <c r="X249" i="23"/>
  <c r="W249" i="23"/>
  <c r="V249" i="23"/>
  <c r="U249" i="23"/>
  <c r="X248" i="23"/>
  <c r="W248" i="23"/>
  <c r="V248" i="23"/>
  <c r="U248" i="23"/>
  <c r="X247" i="23"/>
  <c r="W247" i="23"/>
  <c r="V247" i="23"/>
  <c r="U247" i="23"/>
  <c r="X246" i="23"/>
  <c r="W246" i="23"/>
  <c r="V246" i="23"/>
  <c r="U246" i="23"/>
  <c r="X245" i="23"/>
  <c r="W245" i="23"/>
  <c r="V245" i="23"/>
  <c r="U245" i="23"/>
  <c r="X244" i="23"/>
  <c r="W244" i="23"/>
  <c r="V244" i="23"/>
  <c r="U244" i="23"/>
  <c r="X243" i="23"/>
  <c r="W243" i="23"/>
  <c r="V243" i="23"/>
  <c r="U243" i="23"/>
  <c r="X242" i="23"/>
  <c r="W242" i="23"/>
  <c r="V242" i="23"/>
  <c r="U242" i="23"/>
  <c r="X241" i="23"/>
  <c r="W241" i="23"/>
  <c r="V241" i="23"/>
  <c r="U241" i="23"/>
  <c r="X240" i="23"/>
  <c r="W240" i="23"/>
  <c r="V240" i="23"/>
  <c r="U240" i="23"/>
  <c r="X239" i="23"/>
  <c r="W239" i="23"/>
  <c r="V239" i="23"/>
  <c r="U239" i="23"/>
  <c r="X238" i="23"/>
  <c r="W238" i="23"/>
  <c r="V238" i="23"/>
  <c r="U238" i="23"/>
  <c r="X237" i="23"/>
  <c r="W237" i="23"/>
  <c r="V237" i="23"/>
  <c r="U237" i="23"/>
  <c r="X236" i="23"/>
  <c r="W236" i="23"/>
  <c r="V236" i="23"/>
  <c r="U236" i="23"/>
  <c r="X235" i="23"/>
  <c r="W235" i="23"/>
  <c r="V235" i="23"/>
  <c r="U235" i="23"/>
  <c r="X234" i="23"/>
  <c r="W234" i="23"/>
  <c r="V234" i="23"/>
  <c r="U234" i="23"/>
  <c r="X233" i="23"/>
  <c r="W233" i="23"/>
  <c r="V233" i="23"/>
  <c r="U233" i="23"/>
  <c r="X232" i="23"/>
  <c r="AB232" i="23" s="1"/>
  <c r="W232" i="23"/>
  <c r="AA232" i="23" s="1"/>
  <c r="V232" i="23"/>
  <c r="Z232" i="23" s="1"/>
  <c r="U232" i="23"/>
  <c r="Y232" i="23" s="1"/>
  <c r="AC232" i="23" s="1"/>
  <c r="X231" i="23"/>
  <c r="W231" i="23"/>
  <c r="V231" i="23"/>
  <c r="U231" i="23"/>
  <c r="X230" i="23"/>
  <c r="W230" i="23"/>
  <c r="V230" i="23"/>
  <c r="U230" i="23"/>
  <c r="X229" i="23"/>
  <c r="W229" i="23"/>
  <c r="V229" i="23"/>
  <c r="U229" i="23"/>
  <c r="X228" i="23"/>
  <c r="W228" i="23"/>
  <c r="V228" i="23"/>
  <c r="U228" i="23"/>
  <c r="X227" i="23"/>
  <c r="W227" i="23"/>
  <c r="V227" i="23"/>
  <c r="U227" i="23"/>
  <c r="X226" i="23"/>
  <c r="W226" i="23"/>
  <c r="V226" i="23"/>
  <c r="U226" i="23"/>
  <c r="X225" i="23"/>
  <c r="W225" i="23"/>
  <c r="V225" i="23"/>
  <c r="U225" i="23"/>
  <c r="X224" i="23"/>
  <c r="W224" i="23"/>
  <c r="V224" i="23"/>
  <c r="U224" i="23"/>
  <c r="X223" i="23"/>
  <c r="W223" i="23"/>
  <c r="V223" i="23"/>
  <c r="U223" i="23"/>
  <c r="X222" i="23"/>
  <c r="W222" i="23"/>
  <c r="V222" i="23"/>
  <c r="U222" i="23"/>
  <c r="X221" i="23"/>
  <c r="W221" i="23"/>
  <c r="V221" i="23"/>
  <c r="U221" i="23"/>
  <c r="X220" i="23"/>
  <c r="W220" i="23"/>
  <c r="V220" i="23"/>
  <c r="U220" i="23"/>
  <c r="X219" i="23"/>
  <c r="W219" i="23"/>
  <c r="V219" i="23"/>
  <c r="U219" i="23"/>
  <c r="X218" i="23"/>
  <c r="W218" i="23"/>
  <c r="V218" i="23"/>
  <c r="U218" i="23"/>
  <c r="X217" i="23"/>
  <c r="W217" i="23"/>
  <c r="V217" i="23"/>
  <c r="U217" i="23"/>
  <c r="X216" i="23"/>
  <c r="W216" i="23"/>
  <c r="V216" i="23"/>
  <c r="U216" i="23"/>
  <c r="X215" i="23"/>
  <c r="W215" i="23"/>
  <c r="V215" i="23"/>
  <c r="U215" i="23"/>
  <c r="X214" i="23"/>
  <c r="W214" i="23"/>
  <c r="V214" i="23"/>
  <c r="U214" i="23"/>
  <c r="X213" i="23"/>
  <c r="W213" i="23"/>
  <c r="V213" i="23"/>
  <c r="U213" i="23"/>
  <c r="X212" i="23"/>
  <c r="AB212" i="23" s="1"/>
  <c r="W212" i="23"/>
  <c r="AA212" i="23" s="1"/>
  <c r="V212" i="23"/>
  <c r="Z212" i="23" s="1"/>
  <c r="U212" i="23"/>
  <c r="Y212" i="23" s="1"/>
  <c r="AC212" i="23" s="1"/>
  <c r="X211" i="23"/>
  <c r="W211" i="23"/>
  <c r="V211" i="23"/>
  <c r="U211" i="23"/>
  <c r="X210" i="23"/>
  <c r="W210" i="23"/>
  <c r="V210" i="23"/>
  <c r="U210" i="23"/>
  <c r="X209" i="23"/>
  <c r="W209" i="23"/>
  <c r="V209" i="23"/>
  <c r="U209" i="23"/>
  <c r="X208" i="23"/>
  <c r="W208" i="23"/>
  <c r="V208" i="23"/>
  <c r="U208" i="23"/>
  <c r="X207" i="23"/>
  <c r="W207" i="23"/>
  <c r="V207" i="23"/>
  <c r="U207" i="23"/>
  <c r="X206" i="23"/>
  <c r="W206" i="23"/>
  <c r="V206" i="23"/>
  <c r="U206" i="23"/>
  <c r="X205" i="23"/>
  <c r="W205" i="23"/>
  <c r="V205" i="23"/>
  <c r="U205" i="23"/>
  <c r="X204" i="23"/>
  <c r="W204" i="23"/>
  <c r="V204" i="23"/>
  <c r="U204" i="23"/>
  <c r="X203" i="23"/>
  <c r="W203" i="23"/>
  <c r="V203" i="23"/>
  <c r="U203" i="23"/>
  <c r="X202" i="23"/>
  <c r="W202" i="23"/>
  <c r="V202" i="23"/>
  <c r="U202" i="23"/>
  <c r="X201" i="23"/>
  <c r="W201" i="23"/>
  <c r="V201" i="23"/>
  <c r="U201" i="23"/>
  <c r="X200" i="23"/>
  <c r="W200" i="23"/>
  <c r="V200" i="23"/>
  <c r="U200" i="23"/>
  <c r="X199" i="23"/>
  <c r="W199" i="23"/>
  <c r="V199" i="23"/>
  <c r="U199" i="23"/>
  <c r="X198" i="23"/>
  <c r="W198" i="23"/>
  <c r="V198" i="23"/>
  <c r="U198" i="23"/>
  <c r="X197" i="23"/>
  <c r="W197" i="23"/>
  <c r="V197" i="23"/>
  <c r="U197" i="23"/>
  <c r="X196" i="23"/>
  <c r="W196" i="23"/>
  <c r="V196" i="23"/>
  <c r="U196" i="23"/>
  <c r="X195" i="23"/>
  <c r="W195" i="23"/>
  <c r="V195" i="23"/>
  <c r="U195" i="23"/>
  <c r="X194" i="23"/>
  <c r="W194" i="23"/>
  <c r="V194" i="23"/>
  <c r="U194" i="23"/>
  <c r="X193" i="23"/>
  <c r="W193" i="23"/>
  <c r="V193" i="23"/>
  <c r="U193" i="23"/>
  <c r="X192" i="23"/>
  <c r="AB192" i="23" s="1"/>
  <c r="W192" i="23"/>
  <c r="AA192" i="23" s="1"/>
  <c r="V192" i="23"/>
  <c r="Z192" i="23" s="1"/>
  <c r="U192" i="23"/>
  <c r="Y192" i="23" s="1"/>
  <c r="AC192" i="23" s="1"/>
  <c r="X191" i="23"/>
  <c r="W191" i="23"/>
  <c r="V191" i="23"/>
  <c r="U191" i="23"/>
  <c r="X190" i="23"/>
  <c r="W190" i="23"/>
  <c r="V190" i="23"/>
  <c r="U190" i="23"/>
  <c r="X189" i="23"/>
  <c r="W189" i="23"/>
  <c r="V189" i="23"/>
  <c r="U189" i="23"/>
  <c r="X188" i="23"/>
  <c r="W188" i="23"/>
  <c r="V188" i="23"/>
  <c r="U188" i="23"/>
  <c r="X187" i="23"/>
  <c r="W187" i="23"/>
  <c r="V187" i="23"/>
  <c r="U187" i="23"/>
  <c r="X186" i="23"/>
  <c r="W186" i="23"/>
  <c r="V186" i="23"/>
  <c r="U186" i="23"/>
  <c r="X185" i="23"/>
  <c r="W185" i="23"/>
  <c r="V185" i="23"/>
  <c r="U185" i="23"/>
  <c r="X184" i="23"/>
  <c r="W184" i="23"/>
  <c r="V184" i="23"/>
  <c r="U184" i="23"/>
  <c r="X183" i="23"/>
  <c r="W183" i="23"/>
  <c r="V183" i="23"/>
  <c r="U183" i="23"/>
  <c r="X182" i="23"/>
  <c r="W182" i="23"/>
  <c r="V182" i="23"/>
  <c r="U182" i="23"/>
  <c r="X181" i="23"/>
  <c r="W181" i="23"/>
  <c r="V181" i="23"/>
  <c r="U181" i="23"/>
  <c r="X180" i="23"/>
  <c r="W180" i="23"/>
  <c r="V180" i="23"/>
  <c r="U180" i="23"/>
  <c r="X179" i="23"/>
  <c r="W179" i="23"/>
  <c r="V179" i="23"/>
  <c r="U179" i="23"/>
  <c r="X178" i="23"/>
  <c r="W178" i="23"/>
  <c r="V178" i="23"/>
  <c r="U178" i="23"/>
  <c r="X177" i="23"/>
  <c r="W177" i="23"/>
  <c r="V177" i="23"/>
  <c r="U177" i="23"/>
  <c r="X176" i="23"/>
  <c r="W176" i="23"/>
  <c r="V176" i="23"/>
  <c r="U176" i="23"/>
  <c r="X175" i="23"/>
  <c r="W175" i="23"/>
  <c r="V175" i="23"/>
  <c r="U175" i="23"/>
  <c r="X174" i="23"/>
  <c r="W174" i="23"/>
  <c r="V174" i="23"/>
  <c r="U174" i="23"/>
  <c r="X173" i="23"/>
  <c r="W173" i="23"/>
  <c r="V173" i="23"/>
  <c r="U173" i="23"/>
  <c r="X172" i="23"/>
  <c r="AB172" i="23" s="1"/>
  <c r="W172" i="23"/>
  <c r="AA172" i="23" s="1"/>
  <c r="V172" i="23"/>
  <c r="Z172" i="23" s="1"/>
  <c r="U172" i="23"/>
  <c r="Y172" i="23" s="1"/>
  <c r="AC172" i="23" s="1"/>
  <c r="X171" i="23"/>
  <c r="W171" i="23"/>
  <c r="V171" i="23"/>
  <c r="U171" i="23"/>
  <c r="X170" i="23"/>
  <c r="W170" i="23"/>
  <c r="V170" i="23"/>
  <c r="U170" i="23"/>
  <c r="X169" i="23"/>
  <c r="W169" i="23"/>
  <c r="V169" i="23"/>
  <c r="U169" i="23"/>
  <c r="X168" i="23"/>
  <c r="W168" i="23"/>
  <c r="V168" i="23"/>
  <c r="U168" i="23"/>
  <c r="X167" i="23"/>
  <c r="W167" i="23"/>
  <c r="V167" i="23"/>
  <c r="U167" i="23"/>
  <c r="X166" i="23"/>
  <c r="W166" i="23"/>
  <c r="V166" i="23"/>
  <c r="U166" i="23"/>
  <c r="X165" i="23"/>
  <c r="W165" i="23"/>
  <c r="V165" i="23"/>
  <c r="U165" i="23"/>
  <c r="X164" i="23"/>
  <c r="W164" i="23"/>
  <c r="V164" i="23"/>
  <c r="U164" i="23"/>
  <c r="X163" i="23"/>
  <c r="W163" i="23"/>
  <c r="V163" i="23"/>
  <c r="U163" i="23"/>
  <c r="X162" i="23"/>
  <c r="W162" i="23"/>
  <c r="V162" i="23"/>
  <c r="U162" i="23"/>
  <c r="X161" i="23"/>
  <c r="W161" i="23"/>
  <c r="V161" i="23"/>
  <c r="U161" i="23"/>
  <c r="X160" i="23"/>
  <c r="W160" i="23"/>
  <c r="V160" i="23"/>
  <c r="U160" i="23"/>
  <c r="X159" i="23"/>
  <c r="W159" i="23"/>
  <c r="V159" i="23"/>
  <c r="U159" i="23"/>
  <c r="X158" i="23"/>
  <c r="W158" i="23"/>
  <c r="V158" i="23"/>
  <c r="U158" i="23"/>
  <c r="X157" i="23"/>
  <c r="W157" i="23"/>
  <c r="V157" i="23"/>
  <c r="U157" i="23"/>
  <c r="X156" i="23"/>
  <c r="W156" i="23"/>
  <c r="V156" i="23"/>
  <c r="U156" i="23"/>
  <c r="X155" i="23"/>
  <c r="W155" i="23"/>
  <c r="V155" i="23"/>
  <c r="U155" i="23"/>
  <c r="X154" i="23"/>
  <c r="W154" i="23"/>
  <c r="V154" i="23"/>
  <c r="U154" i="23"/>
  <c r="X153" i="23"/>
  <c r="W153" i="23"/>
  <c r="V153" i="23"/>
  <c r="U153" i="23"/>
  <c r="X152" i="23"/>
  <c r="AB152" i="23" s="1"/>
  <c r="W152" i="23"/>
  <c r="AA152" i="23" s="1"/>
  <c r="V152" i="23"/>
  <c r="Z152" i="23" s="1"/>
  <c r="U152" i="23"/>
  <c r="Y152" i="23" s="1"/>
  <c r="AC152" i="23" s="1"/>
  <c r="X151" i="23"/>
  <c r="W151" i="23"/>
  <c r="V151" i="23"/>
  <c r="U151" i="23"/>
  <c r="X150" i="23"/>
  <c r="W150" i="23"/>
  <c r="V150" i="23"/>
  <c r="U150" i="23"/>
  <c r="X149" i="23"/>
  <c r="W149" i="23"/>
  <c r="V149" i="23"/>
  <c r="U149" i="23"/>
  <c r="X148" i="23"/>
  <c r="W148" i="23"/>
  <c r="V148" i="23"/>
  <c r="U148" i="23"/>
  <c r="X147" i="23"/>
  <c r="W147" i="23"/>
  <c r="V147" i="23"/>
  <c r="U147" i="23"/>
  <c r="X146" i="23"/>
  <c r="W146" i="23"/>
  <c r="V146" i="23"/>
  <c r="U146" i="23"/>
  <c r="X145" i="23"/>
  <c r="W145" i="23"/>
  <c r="V145" i="23"/>
  <c r="U145" i="23"/>
  <c r="X144" i="23"/>
  <c r="W144" i="23"/>
  <c r="V144" i="23"/>
  <c r="U144" i="23"/>
  <c r="X143" i="23"/>
  <c r="W143" i="23"/>
  <c r="V143" i="23"/>
  <c r="U143" i="23"/>
  <c r="X142" i="23"/>
  <c r="W142" i="23"/>
  <c r="V142" i="23"/>
  <c r="U142" i="23"/>
  <c r="X141" i="23"/>
  <c r="W141" i="23"/>
  <c r="V141" i="23"/>
  <c r="U141" i="23"/>
  <c r="X140" i="23"/>
  <c r="W140" i="23"/>
  <c r="V140" i="23"/>
  <c r="U140" i="23"/>
  <c r="X139" i="23"/>
  <c r="W139" i="23"/>
  <c r="V139" i="23"/>
  <c r="U139" i="23"/>
  <c r="X138" i="23"/>
  <c r="W138" i="23"/>
  <c r="V138" i="23"/>
  <c r="U138" i="23"/>
  <c r="X137" i="23"/>
  <c r="W137" i="23"/>
  <c r="V137" i="23"/>
  <c r="U137" i="23"/>
  <c r="X136" i="23"/>
  <c r="W136" i="23"/>
  <c r="V136" i="23"/>
  <c r="U136" i="23"/>
  <c r="X135" i="23"/>
  <c r="W135" i="23"/>
  <c r="V135" i="23"/>
  <c r="U135" i="23"/>
  <c r="X134" i="23"/>
  <c r="W134" i="23"/>
  <c r="V134" i="23"/>
  <c r="U134" i="23"/>
  <c r="X133" i="23"/>
  <c r="W133" i="23"/>
  <c r="V133" i="23"/>
  <c r="U133" i="23"/>
  <c r="X132" i="23"/>
  <c r="AB132" i="23" s="1"/>
  <c r="W132" i="23"/>
  <c r="AA132" i="23" s="1"/>
  <c r="V132" i="23"/>
  <c r="Z132" i="23" s="1"/>
  <c r="U132" i="23"/>
  <c r="Y132" i="23" s="1"/>
  <c r="AC132" i="23" s="1"/>
  <c r="X131" i="23"/>
  <c r="W131" i="23"/>
  <c r="V131" i="23"/>
  <c r="U131" i="23"/>
  <c r="X130" i="23"/>
  <c r="W130" i="23"/>
  <c r="V130" i="23"/>
  <c r="U130" i="23"/>
  <c r="X129" i="23"/>
  <c r="W129" i="23"/>
  <c r="V129" i="23"/>
  <c r="U129" i="23"/>
  <c r="X128" i="23"/>
  <c r="W128" i="23"/>
  <c r="V128" i="23"/>
  <c r="U128" i="23"/>
  <c r="X127" i="23"/>
  <c r="W127" i="23"/>
  <c r="V127" i="23"/>
  <c r="U127" i="23"/>
  <c r="X126" i="23"/>
  <c r="W126" i="23"/>
  <c r="V126" i="23"/>
  <c r="U126" i="23"/>
  <c r="X125" i="23"/>
  <c r="W125" i="23"/>
  <c r="V125" i="23"/>
  <c r="U125" i="23"/>
  <c r="X124" i="23"/>
  <c r="W124" i="23"/>
  <c r="V124" i="23"/>
  <c r="U124" i="23"/>
  <c r="X123" i="23"/>
  <c r="W123" i="23"/>
  <c r="V123" i="23"/>
  <c r="U123" i="23"/>
  <c r="X122" i="23"/>
  <c r="W122" i="23"/>
  <c r="V122" i="23"/>
  <c r="U122" i="23"/>
  <c r="X121" i="23"/>
  <c r="W121" i="23"/>
  <c r="V121" i="23"/>
  <c r="U121" i="23"/>
  <c r="X120" i="23"/>
  <c r="W120" i="23"/>
  <c r="V120" i="23"/>
  <c r="U120" i="23"/>
  <c r="X119" i="23"/>
  <c r="W119" i="23"/>
  <c r="V119" i="23"/>
  <c r="U119" i="23"/>
  <c r="X118" i="23"/>
  <c r="W118" i="23"/>
  <c r="V118" i="23"/>
  <c r="U118" i="23"/>
  <c r="X117" i="23"/>
  <c r="W117" i="23"/>
  <c r="V117" i="23"/>
  <c r="U117" i="23"/>
  <c r="X116" i="23"/>
  <c r="W116" i="23"/>
  <c r="V116" i="23"/>
  <c r="U116" i="23"/>
  <c r="X115" i="23"/>
  <c r="W115" i="23"/>
  <c r="V115" i="23"/>
  <c r="U115" i="23"/>
  <c r="X114" i="23"/>
  <c r="W114" i="23"/>
  <c r="V114" i="23"/>
  <c r="U114" i="23"/>
  <c r="X113" i="23"/>
  <c r="W113" i="23"/>
  <c r="V113" i="23"/>
  <c r="U113" i="23"/>
  <c r="X112" i="23"/>
  <c r="AB112" i="23" s="1"/>
  <c r="W112" i="23"/>
  <c r="AA112" i="23" s="1"/>
  <c r="V112" i="23"/>
  <c r="Z112" i="23" s="1"/>
  <c r="U112" i="23"/>
  <c r="Y112" i="23" s="1"/>
  <c r="AC112" i="23" s="1"/>
  <c r="X111" i="23"/>
  <c r="W111" i="23"/>
  <c r="V111" i="23"/>
  <c r="U111" i="23"/>
  <c r="X110" i="23"/>
  <c r="W110" i="23"/>
  <c r="V110" i="23"/>
  <c r="U110" i="23"/>
  <c r="X109" i="23"/>
  <c r="W109" i="23"/>
  <c r="V109" i="23"/>
  <c r="U109" i="23"/>
  <c r="X108" i="23"/>
  <c r="W108" i="23"/>
  <c r="V108" i="23"/>
  <c r="U108" i="23"/>
  <c r="X107" i="23"/>
  <c r="W107" i="23"/>
  <c r="V107" i="23"/>
  <c r="U107" i="23"/>
  <c r="X106" i="23"/>
  <c r="W106" i="23"/>
  <c r="V106" i="23"/>
  <c r="U106" i="23"/>
  <c r="X105" i="23"/>
  <c r="W105" i="23"/>
  <c r="V105" i="23"/>
  <c r="U105" i="23"/>
  <c r="X104" i="23"/>
  <c r="W104" i="23"/>
  <c r="V104" i="23"/>
  <c r="U104" i="23"/>
  <c r="X103" i="23"/>
  <c r="W103" i="23"/>
  <c r="V103" i="23"/>
  <c r="U103" i="23"/>
  <c r="X102" i="23"/>
  <c r="W102" i="23"/>
  <c r="V102" i="23"/>
  <c r="U102" i="23"/>
  <c r="X101" i="23"/>
  <c r="W101" i="23"/>
  <c r="V101" i="23"/>
  <c r="U101" i="23"/>
  <c r="X100" i="23"/>
  <c r="W100" i="23"/>
  <c r="V100" i="23"/>
  <c r="U100" i="23"/>
  <c r="X99" i="23"/>
  <c r="W99" i="23"/>
  <c r="V99" i="23"/>
  <c r="U99" i="23"/>
  <c r="X98" i="23"/>
  <c r="W98" i="23"/>
  <c r="V98" i="23"/>
  <c r="U98" i="23"/>
  <c r="X97" i="23"/>
  <c r="W97" i="23"/>
  <c r="V97" i="23"/>
  <c r="U97" i="23"/>
  <c r="X96" i="23"/>
  <c r="W96" i="23"/>
  <c r="V96" i="23"/>
  <c r="U96" i="23"/>
  <c r="X95" i="23"/>
  <c r="W95" i="23"/>
  <c r="V95" i="23"/>
  <c r="U95" i="23"/>
  <c r="X94" i="23"/>
  <c r="W94" i="23"/>
  <c r="V94" i="23"/>
  <c r="U94" i="23"/>
  <c r="X93" i="23"/>
  <c r="W93" i="23"/>
  <c r="V93" i="23"/>
  <c r="U93" i="23"/>
  <c r="X92" i="23"/>
  <c r="AB92" i="23" s="1"/>
  <c r="W92" i="23"/>
  <c r="AA92" i="23" s="1"/>
  <c r="V92" i="23"/>
  <c r="Z92" i="23" s="1"/>
  <c r="U92" i="23"/>
  <c r="Y92" i="23" s="1"/>
  <c r="AC92" i="23" s="1"/>
  <c r="X91" i="23"/>
  <c r="W91" i="23"/>
  <c r="V91" i="23"/>
  <c r="U91" i="23"/>
  <c r="X90" i="23"/>
  <c r="W90" i="23"/>
  <c r="V90" i="23"/>
  <c r="U90" i="23"/>
  <c r="X89" i="23"/>
  <c r="W89" i="23"/>
  <c r="V89" i="23"/>
  <c r="U89" i="23"/>
  <c r="X88" i="23"/>
  <c r="W88" i="23"/>
  <c r="V88" i="23"/>
  <c r="U88" i="23"/>
  <c r="X87" i="23"/>
  <c r="W87" i="23"/>
  <c r="V87" i="23"/>
  <c r="U87" i="23"/>
  <c r="X86" i="23"/>
  <c r="W86" i="23"/>
  <c r="V86" i="23"/>
  <c r="U86" i="23"/>
  <c r="X85" i="23"/>
  <c r="W85" i="23"/>
  <c r="V85" i="23"/>
  <c r="U85" i="23"/>
  <c r="X84" i="23"/>
  <c r="W84" i="23"/>
  <c r="V84" i="23"/>
  <c r="U84" i="23"/>
  <c r="X83" i="23"/>
  <c r="W83" i="23"/>
  <c r="V83" i="23"/>
  <c r="U83" i="23"/>
  <c r="X82" i="23"/>
  <c r="W82" i="23"/>
  <c r="V82" i="23"/>
  <c r="U82" i="23"/>
  <c r="X81" i="23"/>
  <c r="W81" i="23"/>
  <c r="V81" i="23"/>
  <c r="U81" i="23"/>
  <c r="X80" i="23"/>
  <c r="W80" i="23"/>
  <c r="V80" i="23"/>
  <c r="U80" i="23"/>
  <c r="X79" i="23"/>
  <c r="W79" i="23"/>
  <c r="V79" i="23"/>
  <c r="U79" i="23"/>
  <c r="X78" i="23"/>
  <c r="W78" i="23"/>
  <c r="V78" i="23"/>
  <c r="U78" i="23"/>
  <c r="X77" i="23"/>
  <c r="W77" i="23"/>
  <c r="V77" i="23"/>
  <c r="U77" i="23"/>
  <c r="X76" i="23"/>
  <c r="W76" i="23"/>
  <c r="V76" i="23"/>
  <c r="U76" i="23"/>
  <c r="X75" i="23"/>
  <c r="W75" i="23"/>
  <c r="V75" i="23"/>
  <c r="U75" i="23"/>
  <c r="X74" i="23"/>
  <c r="W74" i="23"/>
  <c r="V74" i="23"/>
  <c r="U74" i="23"/>
  <c r="X73" i="23"/>
  <c r="W73" i="23"/>
  <c r="V73" i="23"/>
  <c r="U73" i="23"/>
  <c r="X72" i="23"/>
  <c r="AB72" i="23" s="1"/>
  <c r="W72" i="23"/>
  <c r="AA72" i="23" s="1"/>
  <c r="V72" i="23"/>
  <c r="Z72" i="23" s="1"/>
  <c r="U72" i="23"/>
  <c r="Y72" i="23" s="1"/>
  <c r="AC72" i="23" s="1"/>
  <c r="X71" i="23"/>
  <c r="W71" i="23"/>
  <c r="V71" i="23"/>
  <c r="U71" i="23"/>
  <c r="X70" i="23"/>
  <c r="W70" i="23"/>
  <c r="V70" i="23"/>
  <c r="U70" i="23"/>
  <c r="X69" i="23"/>
  <c r="W69" i="23"/>
  <c r="V69" i="23"/>
  <c r="U69" i="23"/>
  <c r="X68" i="23"/>
  <c r="W68" i="23"/>
  <c r="V68" i="23"/>
  <c r="U68" i="23"/>
  <c r="X67" i="23"/>
  <c r="W67" i="23"/>
  <c r="V67" i="23"/>
  <c r="U67" i="23"/>
  <c r="X66" i="23"/>
  <c r="W66" i="23"/>
  <c r="V66" i="23"/>
  <c r="U66" i="23"/>
  <c r="X65" i="23"/>
  <c r="W65" i="23"/>
  <c r="V65" i="23"/>
  <c r="U65" i="23"/>
  <c r="X64" i="23"/>
  <c r="W64" i="23"/>
  <c r="V64" i="23"/>
  <c r="U64" i="23"/>
  <c r="X63" i="23"/>
  <c r="W63" i="23"/>
  <c r="V63" i="23"/>
  <c r="U63" i="23"/>
  <c r="X62" i="23"/>
  <c r="W62" i="23"/>
  <c r="V62" i="23"/>
  <c r="U62" i="23"/>
  <c r="X61" i="23"/>
  <c r="W61" i="23"/>
  <c r="V61" i="23"/>
  <c r="U61" i="23"/>
  <c r="X60" i="23"/>
  <c r="W60" i="23"/>
  <c r="V60" i="23"/>
  <c r="U60" i="23"/>
  <c r="X59" i="23"/>
  <c r="W59" i="23"/>
  <c r="V59" i="23"/>
  <c r="U59" i="23"/>
  <c r="X58" i="23"/>
  <c r="W58" i="23"/>
  <c r="V58" i="23"/>
  <c r="U58" i="23"/>
  <c r="X57" i="23"/>
  <c r="W57" i="23"/>
  <c r="V57" i="23"/>
  <c r="U57" i="23"/>
  <c r="X56" i="23"/>
  <c r="W56" i="23"/>
  <c r="V56" i="23"/>
  <c r="U56" i="23"/>
  <c r="X55" i="23"/>
  <c r="W55" i="23"/>
  <c r="V55" i="23"/>
  <c r="U55" i="23"/>
  <c r="X54" i="23"/>
  <c r="W54" i="23"/>
  <c r="V54" i="23"/>
  <c r="U54" i="23"/>
  <c r="X53" i="23"/>
  <c r="W53" i="23"/>
  <c r="V53" i="23"/>
  <c r="U53" i="23"/>
  <c r="X52" i="23"/>
  <c r="AB52" i="23" s="1"/>
  <c r="W52" i="23"/>
  <c r="AA52" i="23" s="1"/>
  <c r="V52" i="23"/>
  <c r="Z52" i="23" s="1"/>
  <c r="U52" i="23"/>
  <c r="Y52" i="23" s="1"/>
  <c r="AC52" i="23" s="1"/>
  <c r="X51" i="23"/>
  <c r="W51" i="23"/>
  <c r="V51" i="23"/>
  <c r="U51" i="23"/>
  <c r="X50" i="23"/>
  <c r="W50" i="23"/>
  <c r="V50" i="23"/>
  <c r="U50" i="23"/>
  <c r="X49" i="23"/>
  <c r="W49" i="23"/>
  <c r="V49" i="23"/>
  <c r="U49" i="23"/>
  <c r="X48" i="23"/>
  <c r="W48" i="23"/>
  <c r="V48" i="23"/>
  <c r="U48" i="23"/>
  <c r="X47" i="23"/>
  <c r="W47" i="23"/>
  <c r="V47" i="23"/>
  <c r="U47" i="23"/>
  <c r="X46" i="23"/>
  <c r="W46" i="23"/>
  <c r="V46" i="23"/>
  <c r="U46" i="23"/>
  <c r="X45" i="23"/>
  <c r="W45" i="23"/>
  <c r="V45" i="23"/>
  <c r="U45" i="23"/>
  <c r="X44" i="23"/>
  <c r="W44" i="23"/>
  <c r="V44" i="23"/>
  <c r="U44" i="23"/>
  <c r="X43" i="23"/>
  <c r="W43" i="23"/>
  <c r="V43" i="23"/>
  <c r="U43" i="23"/>
  <c r="X42" i="23"/>
  <c r="W42" i="23"/>
  <c r="V42" i="23"/>
  <c r="U42" i="23"/>
  <c r="X41" i="23"/>
  <c r="W41" i="23"/>
  <c r="V41" i="23"/>
  <c r="U41" i="23"/>
  <c r="X40" i="23"/>
  <c r="W40" i="23"/>
  <c r="V40" i="23"/>
  <c r="U40" i="23"/>
  <c r="X39" i="23"/>
  <c r="W39" i="23"/>
  <c r="V39" i="23"/>
  <c r="U39" i="23"/>
  <c r="X38" i="23"/>
  <c r="W38" i="23"/>
  <c r="V38" i="23"/>
  <c r="U38" i="23"/>
  <c r="X37" i="23"/>
  <c r="W37" i="23"/>
  <c r="V37" i="23"/>
  <c r="U37" i="23"/>
  <c r="X36" i="23"/>
  <c r="W36" i="23"/>
  <c r="V36" i="23"/>
  <c r="U36" i="23"/>
  <c r="X35" i="23"/>
  <c r="W35" i="23"/>
  <c r="V35" i="23"/>
  <c r="U35" i="23"/>
  <c r="X34" i="23"/>
  <c r="W34" i="23"/>
  <c r="V34" i="23"/>
  <c r="U34" i="23"/>
  <c r="X33" i="23"/>
  <c r="W33" i="23"/>
  <c r="V33" i="23"/>
  <c r="U33" i="23"/>
  <c r="X32" i="23"/>
  <c r="AB32" i="23" s="1"/>
  <c r="W32" i="23"/>
  <c r="AA32" i="23" s="1"/>
  <c r="V32" i="23"/>
  <c r="Z32" i="23" s="1"/>
  <c r="U32" i="23"/>
  <c r="Y32" i="23" s="1"/>
  <c r="AC32" i="23" s="1"/>
  <c r="X31" i="23"/>
  <c r="W31" i="23"/>
  <c r="V31" i="23"/>
  <c r="U31" i="23"/>
  <c r="X30" i="23"/>
  <c r="W30" i="23"/>
  <c r="V30" i="23"/>
  <c r="U30" i="23"/>
  <c r="X29" i="23"/>
  <c r="W29" i="23"/>
  <c r="V29" i="23"/>
  <c r="U29" i="23"/>
  <c r="X28" i="23"/>
  <c r="W28" i="23"/>
  <c r="V28" i="23"/>
  <c r="U28" i="23"/>
  <c r="X27" i="23"/>
  <c r="W27" i="23"/>
  <c r="V27" i="23"/>
  <c r="U27" i="23"/>
  <c r="X26" i="23"/>
  <c r="W26" i="23"/>
  <c r="V26" i="23"/>
  <c r="U26" i="23"/>
  <c r="X25" i="23"/>
  <c r="W25" i="23"/>
  <c r="V25" i="23"/>
  <c r="U25" i="23"/>
  <c r="X24" i="23"/>
  <c r="W24" i="23"/>
  <c r="V24" i="23"/>
  <c r="U24" i="23"/>
  <c r="X23" i="23"/>
  <c r="W23" i="23"/>
  <c r="V23" i="23"/>
  <c r="U23" i="23"/>
  <c r="X22" i="23"/>
  <c r="W22" i="23"/>
  <c r="V22" i="23"/>
  <c r="U22" i="23"/>
  <c r="X21" i="23"/>
  <c r="W21" i="23"/>
  <c r="V21" i="23"/>
  <c r="U21" i="23"/>
  <c r="X20" i="23"/>
  <c r="W20" i="23"/>
  <c r="V20" i="23"/>
  <c r="U20" i="23"/>
  <c r="X19" i="23"/>
  <c r="W19" i="23"/>
  <c r="V19" i="23"/>
  <c r="U19" i="23"/>
  <c r="X18" i="23"/>
  <c r="W18" i="23"/>
  <c r="V18" i="23"/>
  <c r="U18" i="23"/>
  <c r="X17" i="23"/>
  <c r="W17" i="23"/>
  <c r="V17" i="23"/>
  <c r="U17" i="23"/>
  <c r="X16" i="23"/>
  <c r="W16" i="23"/>
  <c r="V16" i="23"/>
  <c r="U16" i="23"/>
  <c r="X15" i="23"/>
  <c r="W15" i="23"/>
  <c r="V15" i="23"/>
  <c r="U15" i="23"/>
  <c r="X14" i="23"/>
  <c r="W14" i="23"/>
  <c r="V14" i="23"/>
  <c r="U14" i="23"/>
  <c r="X13" i="23"/>
  <c r="W13" i="23"/>
  <c r="V13" i="23"/>
  <c r="U13" i="23"/>
  <c r="X12" i="23"/>
  <c r="AB12" i="23" s="1"/>
  <c r="W12" i="23"/>
  <c r="AA12" i="23" s="1"/>
  <c r="V12" i="23"/>
  <c r="Z12" i="23" s="1"/>
  <c r="U12" i="23"/>
  <c r="Y12" i="23" s="1"/>
  <c r="AC12" i="23" s="1"/>
  <c r="D136" i="15" l="1"/>
  <c r="D128" i="15"/>
  <c r="D140" i="15"/>
  <c r="Y141" i="15"/>
  <c r="X141" i="15"/>
  <c r="W141" i="15"/>
  <c r="V141" i="15"/>
  <c r="Y140" i="15"/>
  <c r="AC140" i="15" s="1"/>
  <c r="AG140" i="15" s="1"/>
  <c r="X140" i="15"/>
  <c r="AB140" i="15" s="1"/>
  <c r="AF140" i="15" s="1"/>
  <c r="W140" i="15"/>
  <c r="AA140" i="15" s="1"/>
  <c r="AE140" i="15" s="1"/>
  <c r="V140" i="15"/>
  <c r="Z140" i="15" s="1"/>
  <c r="Y126" i="15"/>
  <c r="X126" i="15"/>
  <c r="W126" i="15"/>
  <c r="V126" i="15"/>
  <c r="D125" i="15"/>
  <c r="AH140" i="15" l="1"/>
  <c r="AI140" i="15" s="1"/>
  <c r="AD140" i="15"/>
  <c r="AJ140" i="15"/>
  <c r="C47" i="22" l="1"/>
  <c r="E45" i="22"/>
  <c r="B39" i="22"/>
  <c r="B27" i="22"/>
  <c r="D27" i="22"/>
  <c r="F27" i="22"/>
  <c r="H27" i="22"/>
  <c r="J27" i="22"/>
  <c r="L27" i="22"/>
  <c r="R27" i="22"/>
  <c r="C15" i="22"/>
  <c r="D15" i="22"/>
  <c r="E15" i="22"/>
  <c r="G15" i="22"/>
  <c r="I15" i="22"/>
  <c r="K15" i="22"/>
  <c r="L15" i="22"/>
  <c r="M15" i="22"/>
  <c r="N15" i="22"/>
  <c r="O15" i="22"/>
  <c r="P15" i="22"/>
  <c r="Q15" i="22"/>
  <c r="R15" i="22"/>
  <c r="B15" i="22"/>
  <c r="D65" i="6" l="1"/>
  <c r="Y68" i="6"/>
  <c r="X68" i="6"/>
  <c r="W68" i="6"/>
  <c r="V68" i="6"/>
  <c r="Y67" i="6"/>
  <c r="X67" i="6"/>
  <c r="V67" i="6"/>
  <c r="Y66" i="6"/>
  <c r="X66" i="6"/>
  <c r="W66" i="6"/>
  <c r="V66" i="6"/>
  <c r="Y65" i="6"/>
  <c r="AC65" i="6" s="1"/>
  <c r="AG65" i="6" s="1"/>
  <c r="X65" i="6"/>
  <c r="AB65" i="6" s="1"/>
  <c r="AF65" i="6" s="1"/>
  <c r="W65" i="6"/>
  <c r="AA65" i="6" s="1"/>
  <c r="AE65" i="6" s="1"/>
  <c r="V65" i="6"/>
  <c r="Z65" i="6" s="1"/>
  <c r="AH65" i="6" l="1"/>
  <c r="AI65" i="6" s="1"/>
  <c r="AJ65" i="6" s="1"/>
  <c r="AK65" i="6" s="1"/>
  <c r="AD65" i="6"/>
  <c r="D96" i="21"/>
  <c r="D39" i="14" l="1"/>
  <c r="Y42" i="14"/>
  <c r="X42" i="14"/>
  <c r="W42" i="14"/>
  <c r="V42" i="14"/>
  <c r="Y41" i="14"/>
  <c r="X41" i="14"/>
  <c r="W41" i="14"/>
  <c r="V41" i="14"/>
  <c r="Y40" i="14"/>
  <c r="X40" i="14"/>
  <c r="W40" i="14"/>
  <c r="V40" i="14"/>
  <c r="Y39" i="14"/>
  <c r="AC39" i="14" s="1"/>
  <c r="AG39" i="14" s="1"/>
  <c r="X39" i="14"/>
  <c r="AB39" i="14" s="1"/>
  <c r="AF39" i="14" s="1"/>
  <c r="W39" i="14"/>
  <c r="AA39" i="14" s="1"/>
  <c r="AE39" i="14" s="1"/>
  <c r="V39" i="14"/>
  <c r="Z39" i="14" s="1"/>
  <c r="D31" i="14"/>
  <c r="Y38" i="14"/>
  <c r="X38" i="14"/>
  <c r="W38" i="14"/>
  <c r="V38" i="14"/>
  <c r="Y37" i="14"/>
  <c r="X37" i="14"/>
  <c r="W37" i="14"/>
  <c r="V37" i="14"/>
  <c r="Y36" i="14"/>
  <c r="X36" i="14"/>
  <c r="W36" i="14"/>
  <c r="V36" i="14"/>
  <c r="Y35" i="14"/>
  <c r="AC35" i="14" s="1"/>
  <c r="AG35" i="14" s="1"/>
  <c r="X35" i="14"/>
  <c r="AB35" i="14" s="1"/>
  <c r="AF35" i="14" s="1"/>
  <c r="W35" i="14"/>
  <c r="AA35" i="14" s="1"/>
  <c r="AE35" i="14" s="1"/>
  <c r="V35" i="14"/>
  <c r="Z35" i="14" s="1"/>
  <c r="D35" i="14"/>
  <c r="Y34" i="14"/>
  <c r="X34" i="14"/>
  <c r="W34" i="14"/>
  <c r="V34" i="14"/>
  <c r="Y33" i="14"/>
  <c r="X33" i="14"/>
  <c r="W33" i="14"/>
  <c r="V33" i="14"/>
  <c r="Y32" i="14"/>
  <c r="X32" i="14"/>
  <c r="W32" i="14"/>
  <c r="V32" i="14"/>
  <c r="Y31" i="14"/>
  <c r="AC31" i="14" s="1"/>
  <c r="AG31" i="14" s="1"/>
  <c r="X31" i="14"/>
  <c r="AB31" i="14" s="1"/>
  <c r="AF31" i="14" s="1"/>
  <c r="W31" i="14"/>
  <c r="AA31" i="14" s="1"/>
  <c r="AE31" i="14" s="1"/>
  <c r="V31" i="14"/>
  <c r="Z31" i="14" s="1"/>
  <c r="D79" i="13"/>
  <c r="Y84" i="13"/>
  <c r="X84" i="13"/>
  <c r="W84" i="13"/>
  <c r="V84" i="13"/>
  <c r="Y83" i="13"/>
  <c r="X83" i="13"/>
  <c r="W83" i="13"/>
  <c r="V83" i="13"/>
  <c r="Y82" i="13"/>
  <c r="X82" i="13"/>
  <c r="W82" i="13"/>
  <c r="V82" i="13"/>
  <c r="Y81" i="13"/>
  <c r="X81" i="13"/>
  <c r="W81" i="13"/>
  <c r="V81" i="13"/>
  <c r="Y80" i="13"/>
  <c r="X80" i="13"/>
  <c r="W80" i="13"/>
  <c r="AC79" i="13"/>
  <c r="AG79" i="13" s="1"/>
  <c r="AB79" i="13"/>
  <c r="AF79" i="13" s="1"/>
  <c r="AA79" i="13"/>
  <c r="AE79" i="13" s="1"/>
  <c r="Z79" i="13"/>
  <c r="D163" i="10"/>
  <c r="Y164" i="10"/>
  <c r="X164" i="10"/>
  <c r="W164" i="10"/>
  <c r="V164" i="10"/>
  <c r="Y163" i="10"/>
  <c r="AC163" i="10" s="1"/>
  <c r="AG163" i="10" s="1"/>
  <c r="X163" i="10"/>
  <c r="AB163" i="10" s="1"/>
  <c r="AF163" i="10" s="1"/>
  <c r="W163" i="10"/>
  <c r="AA163" i="10" s="1"/>
  <c r="AE163" i="10" s="1"/>
  <c r="V163" i="10"/>
  <c r="Z163" i="10" s="1"/>
  <c r="D161" i="10"/>
  <c r="Y162" i="10"/>
  <c r="X162" i="10"/>
  <c r="W162" i="10"/>
  <c r="V162" i="10"/>
  <c r="Y161" i="10"/>
  <c r="AC161" i="10" s="1"/>
  <c r="AG161" i="10" s="1"/>
  <c r="X161" i="10"/>
  <c r="AB161" i="10" s="1"/>
  <c r="AF161" i="10" s="1"/>
  <c r="W161" i="10"/>
  <c r="AA161" i="10" s="1"/>
  <c r="AE161" i="10" s="1"/>
  <c r="V161" i="10"/>
  <c r="Z161" i="10" s="1"/>
  <c r="D444" i="12"/>
  <c r="D440" i="12"/>
  <c r="Y447" i="12"/>
  <c r="X447" i="12"/>
  <c r="W447" i="12"/>
  <c r="V447" i="12"/>
  <c r="Y446" i="12"/>
  <c r="X446" i="12"/>
  <c r="W446" i="12"/>
  <c r="V446" i="12"/>
  <c r="Y445" i="12"/>
  <c r="X445" i="12"/>
  <c r="W445" i="12"/>
  <c r="V445" i="12"/>
  <c r="Y444" i="12"/>
  <c r="X444" i="12"/>
  <c r="W444" i="12"/>
  <c r="V444" i="12"/>
  <c r="Y443" i="12"/>
  <c r="X443" i="12"/>
  <c r="W443" i="12"/>
  <c r="V443" i="12"/>
  <c r="Y442" i="12"/>
  <c r="X442" i="12"/>
  <c r="W442" i="12"/>
  <c r="V442" i="12"/>
  <c r="Y441" i="12"/>
  <c r="X441" i="12"/>
  <c r="W441" i="12"/>
  <c r="V441" i="12"/>
  <c r="Y440" i="12"/>
  <c r="X440" i="12"/>
  <c r="W440" i="12"/>
  <c r="V440" i="12"/>
  <c r="D436" i="12"/>
  <c r="Y439" i="12"/>
  <c r="X439" i="12"/>
  <c r="W439" i="12"/>
  <c r="V439" i="12"/>
  <c r="Y438" i="12"/>
  <c r="X438" i="12"/>
  <c r="W438" i="12"/>
  <c r="V438" i="12"/>
  <c r="Y437" i="12"/>
  <c r="X437" i="12"/>
  <c r="W437" i="12"/>
  <c r="V437" i="12"/>
  <c r="Y436" i="12"/>
  <c r="X436" i="12"/>
  <c r="W436" i="12"/>
  <c r="V436" i="12"/>
  <c r="D432" i="12"/>
  <c r="Y435" i="12"/>
  <c r="X435" i="12"/>
  <c r="W435" i="12"/>
  <c r="V435" i="12"/>
  <c r="Y434" i="12"/>
  <c r="X434" i="12"/>
  <c r="W434" i="12"/>
  <c r="V434" i="12"/>
  <c r="Y433" i="12"/>
  <c r="X433" i="12"/>
  <c r="W433" i="12"/>
  <c r="V433" i="12"/>
  <c r="Y432" i="12"/>
  <c r="X432" i="12"/>
  <c r="W432" i="12"/>
  <c r="V432" i="12"/>
  <c r="D428" i="12"/>
  <c r="Y431" i="12"/>
  <c r="X431" i="12"/>
  <c r="W431" i="12"/>
  <c r="V431" i="12"/>
  <c r="Y430" i="12"/>
  <c r="X430" i="12"/>
  <c r="W430" i="12"/>
  <c r="V430" i="12"/>
  <c r="Y429" i="12"/>
  <c r="X429" i="12"/>
  <c r="W429" i="12"/>
  <c r="V429" i="12"/>
  <c r="Y428" i="12"/>
  <c r="X428" i="12"/>
  <c r="W428" i="12"/>
  <c r="V428" i="12"/>
  <c r="D471" i="19"/>
  <c r="Y490" i="19"/>
  <c r="X490" i="19"/>
  <c r="W490" i="19"/>
  <c r="V490" i="19"/>
  <c r="Y489" i="19"/>
  <c r="X489" i="19"/>
  <c r="W489" i="19"/>
  <c r="V489" i="19"/>
  <c r="Y488" i="19"/>
  <c r="X488" i="19"/>
  <c r="W488" i="19"/>
  <c r="V488" i="19"/>
  <c r="Y487" i="19"/>
  <c r="X487" i="19"/>
  <c r="W487" i="19"/>
  <c r="V487" i="19"/>
  <c r="Y486" i="19"/>
  <c r="X486" i="19"/>
  <c r="W486" i="19"/>
  <c r="V486" i="19"/>
  <c r="Y485" i="19"/>
  <c r="X485" i="19"/>
  <c r="W485" i="19"/>
  <c r="V485" i="19"/>
  <c r="Y484" i="19"/>
  <c r="X484" i="19"/>
  <c r="W484" i="19"/>
  <c r="V484" i="19"/>
  <c r="Y483" i="19"/>
  <c r="X483" i="19"/>
  <c r="W483" i="19"/>
  <c r="V483" i="19"/>
  <c r="Y482" i="19"/>
  <c r="X482" i="19"/>
  <c r="W482" i="19"/>
  <c r="V482" i="19"/>
  <c r="Y481" i="19"/>
  <c r="X481" i="19"/>
  <c r="W481" i="19"/>
  <c r="V481" i="19"/>
  <c r="Y480" i="19"/>
  <c r="X480" i="19"/>
  <c r="W480" i="19"/>
  <c r="V480" i="19"/>
  <c r="Y479" i="19"/>
  <c r="X479" i="19"/>
  <c r="W479" i="19"/>
  <c r="V479" i="19"/>
  <c r="Y478" i="19"/>
  <c r="X478" i="19"/>
  <c r="W478" i="19"/>
  <c r="V478" i="19"/>
  <c r="Y477" i="19"/>
  <c r="X477" i="19"/>
  <c r="W477" i="19"/>
  <c r="V477" i="19"/>
  <c r="Y476" i="19"/>
  <c r="X476" i="19"/>
  <c r="W476" i="19"/>
  <c r="V476" i="19"/>
  <c r="Y475" i="19"/>
  <c r="X475" i="19"/>
  <c r="W475" i="19"/>
  <c r="V475" i="19"/>
  <c r="Y474" i="19"/>
  <c r="X474" i="19"/>
  <c r="W474" i="19"/>
  <c r="V474" i="19"/>
  <c r="Y473" i="19"/>
  <c r="X473" i="19"/>
  <c r="W473" i="19"/>
  <c r="V473" i="19"/>
  <c r="Y472" i="19"/>
  <c r="X472" i="19"/>
  <c r="W472" i="19"/>
  <c r="V472" i="19"/>
  <c r="Y471" i="19"/>
  <c r="AC471" i="19" s="1"/>
  <c r="AG471" i="19" s="1"/>
  <c r="X471" i="19"/>
  <c r="AB471" i="19" s="1"/>
  <c r="AF471" i="19" s="1"/>
  <c r="W471" i="19"/>
  <c r="AA471" i="19" s="1"/>
  <c r="AE471" i="19" s="1"/>
  <c r="V471" i="19"/>
  <c r="Z471" i="19" s="1"/>
  <c r="D451" i="19"/>
  <c r="Y470" i="19"/>
  <c r="X470" i="19"/>
  <c r="W470" i="19"/>
  <c r="V470" i="19"/>
  <c r="Y469" i="19"/>
  <c r="X469" i="19"/>
  <c r="W469" i="19"/>
  <c r="V469" i="19"/>
  <c r="Y468" i="19"/>
  <c r="X468" i="19"/>
  <c r="W468" i="19"/>
  <c r="V468" i="19"/>
  <c r="Y467" i="19"/>
  <c r="X467" i="19"/>
  <c r="W467" i="19"/>
  <c r="V467" i="19"/>
  <c r="Y466" i="19"/>
  <c r="X466" i="19"/>
  <c r="W466" i="19"/>
  <c r="V466" i="19"/>
  <c r="Y465" i="19"/>
  <c r="X465" i="19"/>
  <c r="W465" i="19"/>
  <c r="V465" i="19"/>
  <c r="Y464" i="19"/>
  <c r="X464" i="19"/>
  <c r="W464" i="19"/>
  <c r="V464" i="19"/>
  <c r="Y463" i="19"/>
  <c r="X463" i="19"/>
  <c r="W463" i="19"/>
  <c r="V463" i="19"/>
  <c r="Y462" i="19"/>
  <c r="X462" i="19"/>
  <c r="W462" i="19"/>
  <c r="V462" i="19"/>
  <c r="Y461" i="19"/>
  <c r="X461" i="19"/>
  <c r="W461" i="19"/>
  <c r="V461" i="19"/>
  <c r="Y460" i="19"/>
  <c r="X460" i="19"/>
  <c r="W460" i="19"/>
  <c r="V460" i="19"/>
  <c r="Y459" i="19"/>
  <c r="X459" i="19"/>
  <c r="W459" i="19"/>
  <c r="V459" i="19"/>
  <c r="Y458" i="19"/>
  <c r="X458" i="19"/>
  <c r="W458" i="19"/>
  <c r="V458" i="19"/>
  <c r="Y457" i="19"/>
  <c r="X457" i="19"/>
  <c r="W457" i="19"/>
  <c r="V457" i="19"/>
  <c r="Y456" i="19"/>
  <c r="X456" i="19"/>
  <c r="W456" i="19"/>
  <c r="V456" i="19"/>
  <c r="Y455" i="19"/>
  <c r="X455" i="19"/>
  <c r="W455" i="19"/>
  <c r="V455" i="19"/>
  <c r="Y454" i="19"/>
  <c r="X454" i="19"/>
  <c r="W454" i="19"/>
  <c r="V454" i="19"/>
  <c r="Y453" i="19"/>
  <c r="X453" i="19"/>
  <c r="W453" i="19"/>
  <c r="V453" i="19"/>
  <c r="Y452" i="19"/>
  <c r="X452" i="19"/>
  <c r="W452" i="19"/>
  <c r="V452" i="19"/>
  <c r="Y451" i="19"/>
  <c r="AC451" i="19" s="1"/>
  <c r="AG451" i="19" s="1"/>
  <c r="X451" i="19"/>
  <c r="AB451" i="19" s="1"/>
  <c r="AF451" i="19" s="1"/>
  <c r="W451" i="19"/>
  <c r="AA451" i="19" s="1"/>
  <c r="AE451" i="19" s="1"/>
  <c r="V451" i="19"/>
  <c r="Z451" i="19" s="1"/>
  <c r="D291" i="19"/>
  <c r="Y310" i="19"/>
  <c r="X310" i="19"/>
  <c r="W310" i="19"/>
  <c r="V310" i="19"/>
  <c r="Y309" i="19"/>
  <c r="X309" i="19"/>
  <c r="W309" i="19"/>
  <c r="V309" i="19"/>
  <c r="Y308" i="19"/>
  <c r="X308" i="19"/>
  <c r="W308" i="19"/>
  <c r="V308" i="19"/>
  <c r="Y307" i="19"/>
  <c r="X307" i="19"/>
  <c r="W307" i="19"/>
  <c r="V307" i="19"/>
  <c r="Y306" i="19"/>
  <c r="X306" i="19"/>
  <c r="W306" i="19"/>
  <c r="V306" i="19"/>
  <c r="Y305" i="19"/>
  <c r="X305" i="19"/>
  <c r="W305" i="19"/>
  <c r="V305" i="19"/>
  <c r="Y304" i="19"/>
  <c r="X304" i="19"/>
  <c r="W304" i="19"/>
  <c r="V304" i="19"/>
  <c r="Y303" i="19"/>
  <c r="X303" i="19"/>
  <c r="W303" i="19"/>
  <c r="V303" i="19"/>
  <c r="Y302" i="19"/>
  <c r="X302" i="19"/>
  <c r="W302" i="19"/>
  <c r="V302" i="19"/>
  <c r="Y301" i="19"/>
  <c r="X301" i="19"/>
  <c r="W301" i="19"/>
  <c r="V301" i="19"/>
  <c r="Y300" i="19"/>
  <c r="X300" i="19"/>
  <c r="W300" i="19"/>
  <c r="V300" i="19"/>
  <c r="Y299" i="19"/>
  <c r="X299" i="19"/>
  <c r="W299" i="19"/>
  <c r="V299" i="19"/>
  <c r="Y298" i="19"/>
  <c r="X298" i="19"/>
  <c r="W298" i="19"/>
  <c r="V298" i="19"/>
  <c r="Y297" i="19"/>
  <c r="X297" i="19"/>
  <c r="W297" i="19"/>
  <c r="V297" i="19"/>
  <c r="Y296" i="19"/>
  <c r="X296" i="19"/>
  <c r="W296" i="19"/>
  <c r="V296" i="19"/>
  <c r="Y295" i="19"/>
  <c r="X295" i="19"/>
  <c r="W295" i="19"/>
  <c r="V295" i="19"/>
  <c r="Y294" i="19"/>
  <c r="X294" i="19"/>
  <c r="W294" i="19"/>
  <c r="V294" i="19"/>
  <c r="Y293" i="19"/>
  <c r="X293" i="19"/>
  <c r="W293" i="19"/>
  <c r="V293" i="19"/>
  <c r="Y292" i="19"/>
  <c r="X292" i="19"/>
  <c r="W292" i="19"/>
  <c r="V292" i="19"/>
  <c r="Y291" i="19"/>
  <c r="AC291" i="19" s="1"/>
  <c r="AG291" i="19" s="1"/>
  <c r="X291" i="19"/>
  <c r="AB291" i="19" s="1"/>
  <c r="AF291" i="19" s="1"/>
  <c r="W291" i="19"/>
  <c r="AA291" i="19" s="1"/>
  <c r="AE291" i="19" s="1"/>
  <c r="V291" i="19"/>
  <c r="Z291" i="19" s="1"/>
  <c r="D311" i="19"/>
  <c r="V311" i="19"/>
  <c r="W311" i="19"/>
  <c r="X311" i="19"/>
  <c r="Y311" i="19"/>
  <c r="AA311" i="19"/>
  <c r="AE311" i="19"/>
  <c r="V312" i="19"/>
  <c r="Z311" i="19" s="1"/>
  <c r="W312" i="19"/>
  <c r="X312" i="19"/>
  <c r="Y312" i="19"/>
  <c r="AC311" i="19" s="1"/>
  <c r="AG311" i="19" s="1"/>
  <c r="V313" i="19"/>
  <c r="W313" i="19"/>
  <c r="X313" i="19"/>
  <c r="Y313" i="19"/>
  <c r="V314" i="19"/>
  <c r="W314" i="19"/>
  <c r="X314" i="19"/>
  <c r="Y314" i="19"/>
  <c r="V315" i="19"/>
  <c r="W315" i="19"/>
  <c r="X315" i="19"/>
  <c r="Y315" i="19"/>
  <c r="V316" i="19"/>
  <c r="W316" i="19"/>
  <c r="X316" i="19"/>
  <c r="Y316" i="19"/>
  <c r="V317" i="19"/>
  <c r="W317" i="19"/>
  <c r="X317" i="19"/>
  <c r="Y317" i="19"/>
  <c r="V318" i="19"/>
  <c r="W318" i="19"/>
  <c r="X318" i="19"/>
  <c r="Y318" i="19"/>
  <c r="V319" i="19"/>
  <c r="W319" i="19"/>
  <c r="X319" i="19"/>
  <c r="Y319" i="19"/>
  <c r="V320" i="19"/>
  <c r="W320" i="19"/>
  <c r="X320" i="19"/>
  <c r="Y320" i="19"/>
  <c r="V321" i="19"/>
  <c r="W321" i="19"/>
  <c r="X321" i="19"/>
  <c r="Y321" i="19"/>
  <c r="V322" i="19"/>
  <c r="W322" i="19"/>
  <c r="X322" i="19"/>
  <c r="Y322" i="19"/>
  <c r="V323" i="19"/>
  <c r="W323" i="19"/>
  <c r="X323" i="19"/>
  <c r="Y323" i="19"/>
  <c r="V324" i="19"/>
  <c r="W324" i="19"/>
  <c r="X324" i="19"/>
  <c r="Y324" i="19"/>
  <c r="V325" i="19"/>
  <c r="W325" i="19"/>
  <c r="X325" i="19"/>
  <c r="Y325" i="19"/>
  <c r="V326" i="19"/>
  <c r="W326" i="19"/>
  <c r="X326" i="19"/>
  <c r="Y326" i="19"/>
  <c r="V327" i="19"/>
  <c r="W327" i="19"/>
  <c r="X327" i="19"/>
  <c r="Y327" i="19"/>
  <c r="V328" i="19"/>
  <c r="W328" i="19"/>
  <c r="X328" i="19"/>
  <c r="Y328" i="19"/>
  <c r="V329" i="19"/>
  <c r="W329" i="19"/>
  <c r="X329" i="19"/>
  <c r="Y329" i="19"/>
  <c r="V330" i="19"/>
  <c r="W330" i="19"/>
  <c r="X330" i="19"/>
  <c r="Y330" i="19"/>
  <c r="D251" i="19"/>
  <c r="Y270" i="19"/>
  <c r="X270" i="19"/>
  <c r="W270" i="19"/>
  <c r="V270" i="19"/>
  <c r="Y269" i="19"/>
  <c r="X269" i="19"/>
  <c r="W269" i="19"/>
  <c r="V269" i="19"/>
  <c r="Y268" i="19"/>
  <c r="X268" i="19"/>
  <c r="W268" i="19"/>
  <c r="V268" i="19"/>
  <c r="Y267" i="19"/>
  <c r="X267" i="19"/>
  <c r="W267" i="19"/>
  <c r="V267" i="19"/>
  <c r="Y266" i="19"/>
  <c r="X266" i="19"/>
  <c r="W266" i="19"/>
  <c r="V266" i="19"/>
  <c r="Y265" i="19"/>
  <c r="X265" i="19"/>
  <c r="W265" i="19"/>
  <c r="V265" i="19"/>
  <c r="Y264" i="19"/>
  <c r="X264" i="19"/>
  <c r="W264" i="19"/>
  <c r="V264" i="19"/>
  <c r="Y263" i="19"/>
  <c r="X263" i="19"/>
  <c r="W263" i="19"/>
  <c r="V263" i="19"/>
  <c r="Y262" i="19"/>
  <c r="X262" i="19"/>
  <c r="W262" i="19"/>
  <c r="V262" i="19"/>
  <c r="Y261" i="19"/>
  <c r="X261" i="19"/>
  <c r="W261" i="19"/>
  <c r="V261" i="19"/>
  <c r="Y260" i="19"/>
  <c r="X260" i="19"/>
  <c r="W260" i="19"/>
  <c r="V260" i="19"/>
  <c r="Y259" i="19"/>
  <c r="X259" i="19"/>
  <c r="W259" i="19"/>
  <c r="V259" i="19"/>
  <c r="Y258" i="19"/>
  <c r="X258" i="19"/>
  <c r="W258" i="19"/>
  <c r="V258" i="19"/>
  <c r="Y257" i="19"/>
  <c r="X257" i="19"/>
  <c r="W257" i="19"/>
  <c r="V257" i="19"/>
  <c r="Y256" i="19"/>
  <c r="X256" i="19"/>
  <c r="W256" i="19"/>
  <c r="V256" i="19"/>
  <c r="Y255" i="19"/>
  <c r="X255" i="19"/>
  <c r="W255" i="19"/>
  <c r="V255" i="19"/>
  <c r="Y254" i="19"/>
  <c r="X254" i="19"/>
  <c r="W254" i="19"/>
  <c r="V254" i="19"/>
  <c r="Y253" i="19"/>
  <c r="X253" i="19"/>
  <c r="W253" i="19"/>
  <c r="V253" i="19"/>
  <c r="Y252" i="19"/>
  <c r="X252" i="19"/>
  <c r="W252" i="19"/>
  <c r="V252" i="19"/>
  <c r="Y251" i="19"/>
  <c r="AC251" i="19" s="1"/>
  <c r="AG251" i="19" s="1"/>
  <c r="X251" i="19"/>
  <c r="AB251" i="19" s="1"/>
  <c r="AF251" i="19" s="1"/>
  <c r="W251" i="19"/>
  <c r="AA251" i="19" s="1"/>
  <c r="AE251" i="19" s="1"/>
  <c r="V251" i="19"/>
  <c r="Z251" i="19" s="1"/>
  <c r="AB311" i="19" l="1"/>
  <c r="AF311" i="19" s="1"/>
  <c r="AH39" i="14"/>
  <c r="AI39" i="14" s="1"/>
  <c r="AD39" i="14"/>
  <c r="AJ39" i="14"/>
  <c r="AH35" i="14"/>
  <c r="AI35" i="14" s="1"/>
  <c r="AD35" i="14"/>
  <c r="AJ35" i="14"/>
  <c r="AH31" i="14"/>
  <c r="AI31" i="14" s="1"/>
  <c r="AD31" i="14"/>
  <c r="AJ31" i="14"/>
  <c r="AH79" i="13"/>
  <c r="AI79" i="13" s="1"/>
  <c r="AD79" i="13"/>
  <c r="AH163" i="10"/>
  <c r="AI163" i="10" s="1"/>
  <c r="AD163" i="10"/>
  <c r="AJ163" i="10"/>
  <c r="AH161" i="10"/>
  <c r="AI161" i="10" s="1"/>
  <c r="AJ161" i="10" s="1"/>
  <c r="AD161" i="10"/>
  <c r="AH471" i="19"/>
  <c r="AI471" i="19" s="1"/>
  <c r="AD471" i="19"/>
  <c r="AJ471" i="19"/>
  <c r="AH451" i="19"/>
  <c r="AI451" i="19" s="1"/>
  <c r="AJ451" i="19" s="1"/>
  <c r="AD451" i="19"/>
  <c r="AD311" i="19"/>
  <c r="AH311" i="19"/>
  <c r="AI311" i="19" s="1"/>
  <c r="AJ311" i="19" s="1"/>
  <c r="AH291" i="19"/>
  <c r="AI291" i="19" s="1"/>
  <c r="AJ291" i="19" s="1"/>
  <c r="AD291" i="19"/>
  <c r="AH251" i="19"/>
  <c r="AI251" i="19" s="1"/>
  <c r="AJ251" i="19" s="1"/>
  <c r="AD251" i="19"/>
  <c r="AF226" i="21"/>
  <c r="AF223" i="21"/>
  <c r="AD226" i="21"/>
  <c r="AB226" i="21"/>
  <c r="AA226" i="21"/>
  <c r="AE226" i="21" s="1"/>
  <c r="AD223" i="21"/>
  <c r="AB223" i="21"/>
  <c r="AA223" i="21"/>
  <c r="AE223" i="21" s="1"/>
  <c r="Z226" i="21"/>
  <c r="Z223" i="21"/>
  <c r="Y226" i="21"/>
  <c r="AC226" i="21" s="1"/>
  <c r="Y223" i="21"/>
  <c r="AC223" i="21" s="1"/>
  <c r="W226" i="21"/>
  <c r="W223" i="21"/>
  <c r="V226" i="21"/>
  <c r="V223" i="21"/>
  <c r="D226" i="21"/>
  <c r="D223" i="21"/>
  <c r="Y222" i="21"/>
  <c r="X222" i="21"/>
  <c r="W222" i="21"/>
  <c r="V222" i="21"/>
  <c r="Y221" i="21"/>
  <c r="X221" i="21"/>
  <c r="W221" i="21"/>
  <c r="V221" i="21"/>
  <c r="Y220" i="21"/>
  <c r="AC220" i="21" s="1"/>
  <c r="AG220" i="21" s="1"/>
  <c r="X220" i="21"/>
  <c r="W220" i="21"/>
  <c r="AA220" i="21" s="1"/>
  <c r="AE220" i="21" s="1"/>
  <c r="V220" i="21"/>
  <c r="D220" i="21"/>
  <c r="Y219" i="21"/>
  <c r="X219" i="21"/>
  <c r="W219" i="21"/>
  <c r="V219" i="21"/>
  <c r="Y218" i="21"/>
  <c r="X218" i="21"/>
  <c r="W218" i="21"/>
  <c r="V218" i="21"/>
  <c r="Y217" i="21"/>
  <c r="AC217" i="21" s="1"/>
  <c r="AG217" i="21" s="1"/>
  <c r="X217" i="21"/>
  <c r="W217" i="21"/>
  <c r="AA217" i="21" s="1"/>
  <c r="AE217" i="21" s="1"/>
  <c r="V217" i="21"/>
  <c r="D217" i="21"/>
  <c r="Y216" i="21"/>
  <c r="X216" i="21"/>
  <c r="W216" i="21"/>
  <c r="V216" i="21"/>
  <c r="Y215" i="21"/>
  <c r="AC215" i="21" s="1"/>
  <c r="AG215" i="21" s="1"/>
  <c r="X215" i="21"/>
  <c r="W215" i="21"/>
  <c r="AA215" i="21" s="1"/>
  <c r="AE215" i="21" s="1"/>
  <c r="V215" i="21"/>
  <c r="D215" i="21"/>
  <c r="Y214" i="21"/>
  <c r="X214" i="21"/>
  <c r="W214" i="21"/>
  <c r="V214" i="21"/>
  <c r="Y213" i="21"/>
  <c r="X213" i="21"/>
  <c r="W213" i="21"/>
  <c r="V213" i="21"/>
  <c r="Y212" i="21"/>
  <c r="AC212" i="21" s="1"/>
  <c r="AG212" i="21" s="1"/>
  <c r="X212" i="21"/>
  <c r="W212" i="21"/>
  <c r="AA212" i="21" s="1"/>
  <c r="AE212" i="21" s="1"/>
  <c r="V212" i="21"/>
  <c r="D212" i="21"/>
  <c r="Y211" i="21"/>
  <c r="X211" i="21"/>
  <c r="W211" i="21"/>
  <c r="V211" i="21"/>
  <c r="Y210" i="21"/>
  <c r="AC210" i="21" s="1"/>
  <c r="AG210" i="21" s="1"/>
  <c r="X210" i="21"/>
  <c r="W210" i="21"/>
  <c r="AA210" i="21" s="1"/>
  <c r="AE210" i="21" s="1"/>
  <c r="V210" i="21"/>
  <c r="D210" i="21"/>
  <c r="Y209" i="21"/>
  <c r="X209" i="21"/>
  <c r="W209" i="21"/>
  <c r="V209" i="21"/>
  <c r="Y208" i="21"/>
  <c r="AC208" i="21" s="1"/>
  <c r="AG208" i="21" s="1"/>
  <c r="X208" i="21"/>
  <c r="W208" i="21"/>
  <c r="AA208" i="21" s="1"/>
  <c r="AE208" i="21" s="1"/>
  <c r="V208" i="21"/>
  <c r="D208" i="21"/>
  <c r="Y207" i="21"/>
  <c r="X207" i="21"/>
  <c r="W207" i="21"/>
  <c r="V207" i="21"/>
  <c r="Y206" i="21"/>
  <c r="X206" i="21"/>
  <c r="W206" i="21"/>
  <c r="V206" i="21"/>
  <c r="Y205" i="21"/>
  <c r="X205" i="21"/>
  <c r="W205" i="21"/>
  <c r="V205" i="21"/>
  <c r="Y204" i="21"/>
  <c r="X204" i="21"/>
  <c r="W204" i="21"/>
  <c r="V204" i="21"/>
  <c r="Y203" i="21"/>
  <c r="X203" i="21"/>
  <c r="W203" i="21"/>
  <c r="V203" i="21"/>
  <c r="Y202" i="21"/>
  <c r="X202" i="21"/>
  <c r="W202" i="21"/>
  <c r="V202" i="21"/>
  <c r="Y201" i="21"/>
  <c r="X201" i="21"/>
  <c r="W201" i="21"/>
  <c r="V201" i="21"/>
  <c r="Y200" i="21"/>
  <c r="X200" i="21"/>
  <c r="W200" i="21"/>
  <c r="V200" i="21"/>
  <c r="Y199" i="21"/>
  <c r="X199" i="21"/>
  <c r="W199" i="21"/>
  <c r="V199" i="21"/>
  <c r="Y198" i="21"/>
  <c r="X198" i="21"/>
  <c r="W198" i="21"/>
  <c r="V198" i="21"/>
  <c r="Y197" i="21"/>
  <c r="X197" i="21"/>
  <c r="W197" i="21"/>
  <c r="V197" i="21"/>
  <c r="Y196" i="21"/>
  <c r="X196" i="21"/>
  <c r="W196" i="21"/>
  <c r="V196" i="21"/>
  <c r="Y195" i="21"/>
  <c r="X195" i="21"/>
  <c r="W195" i="21"/>
  <c r="V195" i="21"/>
  <c r="Y194" i="21"/>
  <c r="X194" i="21"/>
  <c r="W194" i="21"/>
  <c r="V194" i="21"/>
  <c r="Y193" i="21"/>
  <c r="X193" i="21"/>
  <c r="W193" i="21"/>
  <c r="V193" i="21"/>
  <c r="Y192" i="21"/>
  <c r="X192" i="21"/>
  <c r="W192" i="21"/>
  <c r="V192" i="21"/>
  <c r="Y191" i="21"/>
  <c r="X191" i="21"/>
  <c r="W191" i="21"/>
  <c r="V191" i="21"/>
  <c r="Y190" i="21"/>
  <c r="X190" i="21"/>
  <c r="W190" i="21"/>
  <c r="V190" i="21"/>
  <c r="Y189" i="21"/>
  <c r="X189" i="21"/>
  <c r="W189" i="21"/>
  <c r="V189" i="21"/>
  <c r="Y188" i="21"/>
  <c r="AC188" i="21" s="1"/>
  <c r="AG188" i="21" s="1"/>
  <c r="X188" i="21"/>
  <c r="W188" i="21"/>
  <c r="AA188" i="21" s="1"/>
  <c r="AE188" i="21" s="1"/>
  <c r="V188" i="21"/>
  <c r="D188" i="21"/>
  <c r="Y187" i="21"/>
  <c r="X187" i="21"/>
  <c r="W187" i="21"/>
  <c r="V187" i="21"/>
  <c r="Y186" i="21"/>
  <c r="X186" i="21"/>
  <c r="W186" i="21"/>
  <c r="V186" i="21"/>
  <c r="Y185" i="21"/>
  <c r="X185" i="21"/>
  <c r="W185" i="21"/>
  <c r="V185" i="21"/>
  <c r="Y184" i="21"/>
  <c r="AC184" i="21" s="1"/>
  <c r="AG184" i="21" s="1"/>
  <c r="X184" i="21"/>
  <c r="W184" i="21"/>
  <c r="AA184" i="21" s="1"/>
  <c r="AE184" i="21" s="1"/>
  <c r="V184" i="21"/>
  <c r="D184" i="21"/>
  <c r="Y183" i="21"/>
  <c r="X183" i="21"/>
  <c r="W183" i="21"/>
  <c r="V183" i="21"/>
  <c r="Y182" i="21"/>
  <c r="X182" i="21"/>
  <c r="W182" i="21"/>
  <c r="V182" i="21"/>
  <c r="Y181" i="21"/>
  <c r="X181" i="21"/>
  <c r="W181" i="21"/>
  <c r="V181" i="21"/>
  <c r="Y180" i="21"/>
  <c r="AC180" i="21" s="1"/>
  <c r="AG180" i="21" s="1"/>
  <c r="X180" i="21"/>
  <c r="W180" i="21"/>
  <c r="AA180" i="21" s="1"/>
  <c r="AE180" i="21" s="1"/>
  <c r="V180" i="21"/>
  <c r="D180" i="21"/>
  <c r="Y179" i="21"/>
  <c r="X179" i="21"/>
  <c r="W179" i="21"/>
  <c r="V179" i="21"/>
  <c r="Y178" i="21"/>
  <c r="X178" i="21"/>
  <c r="W178" i="21"/>
  <c r="V178" i="21"/>
  <c r="Y177" i="21"/>
  <c r="X177" i="21"/>
  <c r="W177" i="21"/>
  <c r="V177" i="21"/>
  <c r="Y176" i="21"/>
  <c r="AC176" i="21" s="1"/>
  <c r="AG176" i="21" s="1"/>
  <c r="X176" i="21"/>
  <c r="W176" i="21"/>
  <c r="AA176" i="21" s="1"/>
  <c r="AE176" i="21" s="1"/>
  <c r="V176" i="21"/>
  <c r="D176" i="21"/>
  <c r="Y171" i="21"/>
  <c r="X171" i="21"/>
  <c r="W171" i="21"/>
  <c r="V171" i="21"/>
  <c r="Y170" i="21"/>
  <c r="X170" i="21"/>
  <c r="W170" i="21"/>
  <c r="V170" i="21"/>
  <c r="Y169" i="21"/>
  <c r="X169" i="21"/>
  <c r="W169" i="21"/>
  <c r="V169" i="21"/>
  <c r="Y168" i="21"/>
  <c r="AC168" i="21" s="1"/>
  <c r="AG168" i="21" s="1"/>
  <c r="X168" i="21"/>
  <c r="W168" i="21"/>
  <c r="AA168" i="21" s="1"/>
  <c r="AE168" i="21" s="1"/>
  <c r="V168" i="21"/>
  <c r="D168" i="21"/>
  <c r="Y167" i="21"/>
  <c r="X167" i="21"/>
  <c r="W167" i="21"/>
  <c r="V167" i="21"/>
  <c r="Y166" i="21"/>
  <c r="X166" i="21"/>
  <c r="W166" i="21"/>
  <c r="V166" i="21"/>
  <c r="Y165" i="21"/>
  <c r="X165" i="21"/>
  <c r="W165" i="21"/>
  <c r="V165" i="21"/>
  <c r="Y164" i="21"/>
  <c r="X164" i="21"/>
  <c r="W164" i="21"/>
  <c r="V164" i="21"/>
  <c r="Y163" i="21"/>
  <c r="AC163" i="21" s="1"/>
  <c r="AG163" i="21" s="1"/>
  <c r="X163" i="21"/>
  <c r="W163" i="21"/>
  <c r="AA163" i="21" s="1"/>
  <c r="AE163" i="21" s="1"/>
  <c r="V163" i="21"/>
  <c r="D163" i="21"/>
  <c r="Y162" i="21"/>
  <c r="X162" i="21"/>
  <c r="W162" i="21"/>
  <c r="V162" i="21"/>
  <c r="Y161" i="21"/>
  <c r="X161" i="21"/>
  <c r="W161" i="21"/>
  <c r="V161" i="21"/>
  <c r="Y160" i="21"/>
  <c r="X160" i="21"/>
  <c r="W160" i="21"/>
  <c r="V160" i="21"/>
  <c r="Y159" i="21"/>
  <c r="X159" i="21"/>
  <c r="W159" i="21"/>
  <c r="V159" i="21"/>
  <c r="Y158" i="21"/>
  <c r="X158" i="21"/>
  <c r="W158" i="21"/>
  <c r="V158" i="21"/>
  <c r="Y157" i="21"/>
  <c r="X157" i="21"/>
  <c r="W157" i="21"/>
  <c r="V157" i="21"/>
  <c r="Y156" i="21"/>
  <c r="X156" i="21"/>
  <c r="W156" i="21"/>
  <c r="V156" i="21"/>
  <c r="Y155" i="21"/>
  <c r="X155" i="21"/>
  <c r="W155" i="21"/>
  <c r="V155" i="21"/>
  <c r="Y154" i="21"/>
  <c r="X154" i="21"/>
  <c r="W154" i="21"/>
  <c r="V154" i="21"/>
  <c r="Y153" i="21"/>
  <c r="X153" i="21"/>
  <c r="W153" i="21"/>
  <c r="V153" i="21"/>
  <c r="Y152" i="21"/>
  <c r="X152" i="21"/>
  <c r="W152" i="21"/>
  <c r="V152" i="21"/>
  <c r="Y151" i="21"/>
  <c r="X151" i="21"/>
  <c r="W151" i="21"/>
  <c r="V151" i="21"/>
  <c r="Y150" i="21"/>
  <c r="X150" i="21"/>
  <c r="W150" i="21"/>
  <c r="V150" i="21"/>
  <c r="Y149" i="21"/>
  <c r="X149" i="21"/>
  <c r="W149" i="21"/>
  <c r="V149" i="21"/>
  <c r="Y148" i="21"/>
  <c r="X148" i="21"/>
  <c r="W148" i="21"/>
  <c r="V148" i="21"/>
  <c r="Y147" i="21"/>
  <c r="X147" i="21"/>
  <c r="W147" i="21"/>
  <c r="V147" i="21"/>
  <c r="Y146" i="21"/>
  <c r="X146" i="21"/>
  <c r="W146" i="21"/>
  <c r="V146" i="21"/>
  <c r="Y145" i="21"/>
  <c r="X145" i="21"/>
  <c r="W145" i="21"/>
  <c r="V145" i="21"/>
  <c r="Y144" i="21"/>
  <c r="X144" i="21"/>
  <c r="W144" i="21"/>
  <c r="V144" i="21"/>
  <c r="Y143" i="21"/>
  <c r="AC143" i="21" s="1"/>
  <c r="AG143" i="21" s="1"/>
  <c r="X143" i="21"/>
  <c r="W143" i="21"/>
  <c r="AA143" i="21" s="1"/>
  <c r="AE143" i="21" s="1"/>
  <c r="V143" i="21"/>
  <c r="D143" i="21"/>
  <c r="Y142" i="21"/>
  <c r="X142" i="21"/>
  <c r="W142" i="21"/>
  <c r="V142" i="21"/>
  <c r="Y141" i="21"/>
  <c r="X141" i="21"/>
  <c r="W141" i="21"/>
  <c r="V141" i="21"/>
  <c r="Y140" i="21"/>
  <c r="X140" i="21"/>
  <c r="W140" i="21"/>
  <c r="V140" i="21"/>
  <c r="Y139" i="21"/>
  <c r="AC139" i="21" s="1"/>
  <c r="AG139" i="21" s="1"/>
  <c r="X139" i="21"/>
  <c r="AB139" i="21" s="1"/>
  <c r="AF139" i="21" s="1"/>
  <c r="W139" i="21"/>
  <c r="AA139" i="21" s="1"/>
  <c r="AE139" i="21" s="1"/>
  <c r="V139" i="21"/>
  <c r="Z139" i="21" s="1"/>
  <c r="D139" i="21"/>
  <c r="Y138" i="21"/>
  <c r="X138" i="21"/>
  <c r="W138" i="21"/>
  <c r="V138" i="21"/>
  <c r="Y137" i="21"/>
  <c r="X137" i="21"/>
  <c r="W137" i="21"/>
  <c r="V137" i="21"/>
  <c r="Y136" i="21"/>
  <c r="X136" i="21"/>
  <c r="W136" i="21"/>
  <c r="V136" i="21"/>
  <c r="Y135" i="21"/>
  <c r="AC135" i="21" s="1"/>
  <c r="AG135" i="21" s="1"/>
  <c r="X135" i="21"/>
  <c r="W135" i="21"/>
  <c r="AA135" i="21" s="1"/>
  <c r="AE135" i="21" s="1"/>
  <c r="V135" i="21"/>
  <c r="D135" i="21"/>
  <c r="Y134" i="21"/>
  <c r="X134" i="21"/>
  <c r="W134" i="21"/>
  <c r="V134" i="21"/>
  <c r="Y133" i="21"/>
  <c r="X133" i="21"/>
  <c r="W133" i="21"/>
  <c r="V133" i="21"/>
  <c r="Y132" i="21"/>
  <c r="X132" i="21"/>
  <c r="W132" i="21"/>
  <c r="V132" i="21"/>
  <c r="Y131" i="21"/>
  <c r="X131" i="21"/>
  <c r="W131" i="21"/>
  <c r="V131" i="21"/>
  <c r="Y130" i="21"/>
  <c r="X130" i="21"/>
  <c r="W130" i="21"/>
  <c r="V130" i="21"/>
  <c r="Y129" i="21"/>
  <c r="X129" i="21"/>
  <c r="W129" i="21"/>
  <c r="V129" i="21"/>
  <c r="Y128" i="21"/>
  <c r="X128" i="21"/>
  <c r="W128" i="21"/>
  <c r="V128" i="21"/>
  <c r="Y127" i="21"/>
  <c r="X127" i="21"/>
  <c r="W127" i="21"/>
  <c r="V127" i="21"/>
  <c r="Y126" i="21"/>
  <c r="X126" i="21"/>
  <c r="W126" i="21"/>
  <c r="V126" i="21"/>
  <c r="Y125" i="21"/>
  <c r="X125" i="21"/>
  <c r="W125" i="21"/>
  <c r="V125" i="21"/>
  <c r="Y124" i="21"/>
  <c r="X124" i="21"/>
  <c r="W124" i="21"/>
  <c r="V124" i="21"/>
  <c r="Y123" i="21"/>
  <c r="AC123" i="21" s="1"/>
  <c r="AG123" i="21" s="1"/>
  <c r="X123" i="21"/>
  <c r="W123" i="21"/>
  <c r="AA123" i="21" s="1"/>
  <c r="AE123" i="21" s="1"/>
  <c r="V123" i="21"/>
  <c r="D123" i="21"/>
  <c r="Y122" i="21"/>
  <c r="X122" i="21"/>
  <c r="W122" i="21"/>
  <c r="V122" i="21"/>
  <c r="Y121" i="21"/>
  <c r="X121" i="21"/>
  <c r="W121" i="21"/>
  <c r="V121" i="21"/>
  <c r="Y120" i="21"/>
  <c r="X120" i="21"/>
  <c r="W120" i="21"/>
  <c r="V120" i="21"/>
  <c r="Y119" i="21"/>
  <c r="AC119" i="21" s="1"/>
  <c r="AG119" i="21" s="1"/>
  <c r="X119" i="21"/>
  <c r="AB119" i="21" s="1"/>
  <c r="AF119" i="21" s="1"/>
  <c r="W119" i="21"/>
  <c r="AA119" i="21" s="1"/>
  <c r="AE119" i="21" s="1"/>
  <c r="V119" i="21"/>
  <c r="Z119" i="21" s="1"/>
  <c r="D119" i="21"/>
  <c r="Y118" i="21"/>
  <c r="X118" i="21"/>
  <c r="W118" i="21"/>
  <c r="V118" i="21"/>
  <c r="Y117" i="21"/>
  <c r="X117" i="21"/>
  <c r="W117" i="21"/>
  <c r="V117" i="21"/>
  <c r="Y116" i="21"/>
  <c r="X116" i="21"/>
  <c r="W116" i="21"/>
  <c r="V116" i="21"/>
  <c r="Y115" i="21"/>
  <c r="AC115" i="21" s="1"/>
  <c r="AG115" i="21" s="1"/>
  <c r="X115" i="21"/>
  <c r="AB115" i="21" s="1"/>
  <c r="AF115" i="21" s="1"/>
  <c r="W115" i="21"/>
  <c r="AA115" i="21" s="1"/>
  <c r="AE115" i="21" s="1"/>
  <c r="V115" i="21"/>
  <c r="Z115" i="21" s="1"/>
  <c r="D115" i="21"/>
  <c r="Y114" i="21"/>
  <c r="X114" i="21"/>
  <c r="W114" i="21"/>
  <c r="V114" i="21"/>
  <c r="Y113" i="21"/>
  <c r="X113" i="21"/>
  <c r="W113" i="21"/>
  <c r="V113" i="21"/>
  <c r="Y112" i="21"/>
  <c r="X112" i="21"/>
  <c r="W112" i="21"/>
  <c r="V112" i="21"/>
  <c r="Y111" i="21"/>
  <c r="X111" i="21"/>
  <c r="W111" i="21"/>
  <c r="V111" i="21"/>
  <c r="Y110" i="21"/>
  <c r="X110" i="21"/>
  <c r="W110" i="21"/>
  <c r="V110" i="21"/>
  <c r="Y107" i="21"/>
  <c r="X107" i="21"/>
  <c r="W107" i="21"/>
  <c r="V107" i="21"/>
  <c r="Y106" i="21"/>
  <c r="X106" i="21"/>
  <c r="W106" i="21"/>
  <c r="V106" i="21"/>
  <c r="Y105" i="21"/>
  <c r="X105" i="21"/>
  <c r="W105" i="21"/>
  <c r="V105" i="21"/>
  <c r="Y104" i="21"/>
  <c r="AC104" i="21" s="1"/>
  <c r="AG104" i="21" s="1"/>
  <c r="X104" i="21"/>
  <c r="AB104" i="21" s="1"/>
  <c r="AF104" i="21" s="1"/>
  <c r="W104" i="21"/>
  <c r="AA104" i="21" s="1"/>
  <c r="AE104" i="21" s="1"/>
  <c r="V104" i="21"/>
  <c r="Z104" i="21" s="1"/>
  <c r="D104" i="21"/>
  <c r="Y103" i="21"/>
  <c r="X103" i="21"/>
  <c r="W103" i="21"/>
  <c r="V103" i="21"/>
  <c r="Y102" i="21"/>
  <c r="AC102" i="21" s="1"/>
  <c r="AG102" i="21" s="1"/>
  <c r="X102" i="21"/>
  <c r="AB102" i="21" s="1"/>
  <c r="AF102" i="21" s="1"/>
  <c r="W102" i="21"/>
  <c r="AA102" i="21" s="1"/>
  <c r="AE102" i="21" s="1"/>
  <c r="V102" i="21"/>
  <c r="Z102" i="21" s="1"/>
  <c r="D102" i="21"/>
  <c r="Y101" i="21"/>
  <c r="X101" i="21"/>
  <c r="W101" i="21"/>
  <c r="V101" i="21"/>
  <c r="Y100" i="21"/>
  <c r="X100" i="21"/>
  <c r="W100" i="21"/>
  <c r="V100" i="21"/>
  <c r="Y99" i="21"/>
  <c r="X99" i="21"/>
  <c r="W99" i="21"/>
  <c r="V99" i="21"/>
  <c r="Y98" i="21"/>
  <c r="X98" i="21"/>
  <c r="W98" i="21"/>
  <c r="V98" i="21"/>
  <c r="Y97" i="21"/>
  <c r="X97" i="21"/>
  <c r="W97" i="21"/>
  <c r="V97" i="21"/>
  <c r="Y96" i="21"/>
  <c r="AC96" i="21" s="1"/>
  <c r="AG96" i="21" s="1"/>
  <c r="X96" i="21"/>
  <c r="AB96" i="21" s="1"/>
  <c r="AF96" i="21" s="1"/>
  <c r="W96" i="21"/>
  <c r="AA96" i="21" s="1"/>
  <c r="AE96" i="21" s="1"/>
  <c r="V96" i="21"/>
  <c r="Z96" i="21" s="1"/>
  <c r="Y95" i="21"/>
  <c r="X95" i="21"/>
  <c r="W95" i="21"/>
  <c r="V95" i="21"/>
  <c r="Y94" i="21"/>
  <c r="X94" i="21"/>
  <c r="W94" i="21"/>
  <c r="V94" i="21"/>
  <c r="Y93" i="21"/>
  <c r="X93" i="21"/>
  <c r="W93" i="21"/>
  <c r="V93" i="21"/>
  <c r="Y92" i="21"/>
  <c r="AC92" i="21" s="1"/>
  <c r="AG92" i="21" s="1"/>
  <c r="X92" i="21"/>
  <c r="AB92" i="21" s="1"/>
  <c r="AF92" i="21" s="1"/>
  <c r="W92" i="21"/>
  <c r="AA92" i="21" s="1"/>
  <c r="AE92" i="21" s="1"/>
  <c r="V92" i="21"/>
  <c r="Z92" i="21" s="1"/>
  <c r="D92" i="21"/>
  <c r="Y91" i="21"/>
  <c r="X91" i="21"/>
  <c r="W91" i="21"/>
  <c r="V91" i="21"/>
  <c r="Y90" i="21"/>
  <c r="X90" i="21"/>
  <c r="W90" i="21"/>
  <c r="V90" i="21"/>
  <c r="Y89" i="21"/>
  <c r="X89" i="21"/>
  <c r="W89" i="21"/>
  <c r="V89" i="21"/>
  <c r="Y88" i="21"/>
  <c r="X88" i="21"/>
  <c r="W88" i="21"/>
  <c r="V88" i="21"/>
  <c r="Y87" i="21"/>
  <c r="X87" i="21"/>
  <c r="W87" i="21"/>
  <c r="V87" i="21"/>
  <c r="Y86" i="21"/>
  <c r="AC86" i="21" s="1"/>
  <c r="AG86" i="21" s="1"/>
  <c r="X86" i="21"/>
  <c r="AB86" i="21" s="1"/>
  <c r="AF86" i="21" s="1"/>
  <c r="W86" i="21"/>
  <c r="AA86" i="21" s="1"/>
  <c r="AE86" i="21" s="1"/>
  <c r="V86" i="21"/>
  <c r="Z86" i="21" s="1"/>
  <c r="D86" i="21"/>
  <c r="Y85" i="21"/>
  <c r="X85" i="21"/>
  <c r="W85" i="21"/>
  <c r="V85" i="21"/>
  <c r="Y84" i="21"/>
  <c r="AC84" i="21" s="1"/>
  <c r="AG84" i="21" s="1"/>
  <c r="X84" i="21"/>
  <c r="AB84" i="21" s="1"/>
  <c r="AF84" i="21" s="1"/>
  <c r="W84" i="21"/>
  <c r="AA84" i="21" s="1"/>
  <c r="AE84" i="21" s="1"/>
  <c r="V84" i="21"/>
  <c r="Z84" i="21" s="1"/>
  <c r="D84" i="21"/>
  <c r="Y83" i="21"/>
  <c r="X83" i="21"/>
  <c r="W83" i="21"/>
  <c r="V83" i="21"/>
  <c r="Y82" i="21"/>
  <c r="X82" i="21"/>
  <c r="W82" i="21"/>
  <c r="V82" i="21"/>
  <c r="Y81" i="21"/>
  <c r="X81" i="21"/>
  <c r="W81" i="21"/>
  <c r="V81" i="21"/>
  <c r="Y80" i="21"/>
  <c r="X80" i="21"/>
  <c r="W80" i="21"/>
  <c r="V80" i="21"/>
  <c r="Y79" i="21"/>
  <c r="X79" i="21"/>
  <c r="W79" i="21"/>
  <c r="V79" i="21"/>
  <c r="Y78" i="21"/>
  <c r="AC78" i="21" s="1"/>
  <c r="AG78" i="21" s="1"/>
  <c r="X78" i="21"/>
  <c r="AB78" i="21" s="1"/>
  <c r="AF78" i="21" s="1"/>
  <c r="W78" i="21"/>
  <c r="AA78" i="21" s="1"/>
  <c r="AE78" i="21" s="1"/>
  <c r="V78" i="21"/>
  <c r="Z78" i="21" s="1"/>
  <c r="D78" i="21"/>
  <c r="Y77" i="21"/>
  <c r="X77" i="21"/>
  <c r="W77" i="21"/>
  <c r="V77" i="21"/>
  <c r="Y76" i="21"/>
  <c r="X76" i="21"/>
  <c r="W76" i="21"/>
  <c r="V76" i="21"/>
  <c r="Y75" i="21"/>
  <c r="X75" i="21"/>
  <c r="W75" i="21"/>
  <c r="V75" i="21"/>
  <c r="Y74" i="21"/>
  <c r="X74" i="21"/>
  <c r="W74" i="21"/>
  <c r="V74" i="21"/>
  <c r="Y73" i="21"/>
  <c r="X73" i="21"/>
  <c r="W73" i="21"/>
  <c r="V73" i="21"/>
  <c r="Y72" i="21"/>
  <c r="AC72" i="21" s="1"/>
  <c r="AG72" i="21" s="1"/>
  <c r="X72" i="21"/>
  <c r="AB72" i="21" s="1"/>
  <c r="AF72" i="21" s="1"/>
  <c r="W72" i="21"/>
  <c r="AA72" i="21" s="1"/>
  <c r="AE72" i="21" s="1"/>
  <c r="V72" i="21"/>
  <c r="Z72" i="21" s="1"/>
  <c r="D72" i="21"/>
  <c r="Y71" i="21"/>
  <c r="X71" i="21"/>
  <c r="W71" i="21"/>
  <c r="V71" i="21"/>
  <c r="Y70" i="21"/>
  <c r="X70" i="21"/>
  <c r="W70" i="21"/>
  <c r="V70" i="21"/>
  <c r="Y69" i="21"/>
  <c r="X69" i="21"/>
  <c r="W69" i="21"/>
  <c r="V69" i="21"/>
  <c r="Y68" i="21"/>
  <c r="X68" i="21"/>
  <c r="W68" i="21"/>
  <c r="V68" i="21"/>
  <c r="Y67" i="21"/>
  <c r="X67" i="21"/>
  <c r="W67" i="21"/>
  <c r="V67" i="21"/>
  <c r="Y66" i="21"/>
  <c r="X66" i="21"/>
  <c r="W66" i="21"/>
  <c r="V66" i="21"/>
  <c r="Y65" i="21"/>
  <c r="X65" i="21"/>
  <c r="W65" i="21"/>
  <c r="V65" i="21"/>
  <c r="Y64" i="21"/>
  <c r="AC64" i="21" s="1"/>
  <c r="AG64" i="21" s="1"/>
  <c r="X64" i="21"/>
  <c r="AB64" i="21" s="1"/>
  <c r="AF64" i="21" s="1"/>
  <c r="W64" i="21"/>
  <c r="AA64" i="21" s="1"/>
  <c r="AE64" i="21" s="1"/>
  <c r="V64" i="21"/>
  <c r="Z64" i="21" s="1"/>
  <c r="D64" i="21"/>
  <c r="Y63" i="21"/>
  <c r="X63" i="21"/>
  <c r="W63" i="21"/>
  <c r="V63" i="21"/>
  <c r="Y62" i="21"/>
  <c r="X62" i="21"/>
  <c r="W62" i="21"/>
  <c r="V62" i="21"/>
  <c r="Y61" i="21"/>
  <c r="X61" i="21"/>
  <c r="W61" i="21"/>
  <c r="V61" i="21"/>
  <c r="Y60" i="21"/>
  <c r="AC60" i="21" s="1"/>
  <c r="AG60" i="21" s="1"/>
  <c r="X60" i="21"/>
  <c r="AB60" i="21" s="1"/>
  <c r="AF60" i="21" s="1"/>
  <c r="W60" i="21"/>
  <c r="AA60" i="21" s="1"/>
  <c r="AE60" i="21" s="1"/>
  <c r="V60" i="21"/>
  <c r="Z60" i="21" s="1"/>
  <c r="D60" i="21"/>
  <c r="Y59" i="21"/>
  <c r="X59" i="21"/>
  <c r="W59" i="21"/>
  <c r="V59" i="21"/>
  <c r="Y58" i="21"/>
  <c r="X58" i="21"/>
  <c r="W58" i="21"/>
  <c r="V58" i="21"/>
  <c r="Y57" i="21"/>
  <c r="X57" i="21"/>
  <c r="W57" i="21"/>
  <c r="V57" i="21"/>
  <c r="Y56" i="21"/>
  <c r="X56" i="21"/>
  <c r="W56" i="21"/>
  <c r="V56" i="21"/>
  <c r="Y55" i="21"/>
  <c r="X55" i="21"/>
  <c r="W55" i="21"/>
  <c r="V55" i="21"/>
  <c r="Y54" i="21"/>
  <c r="AC54" i="21" s="1"/>
  <c r="AG54" i="21" s="1"/>
  <c r="X54" i="21"/>
  <c r="AB54" i="21" s="1"/>
  <c r="AF54" i="21" s="1"/>
  <c r="W54" i="21"/>
  <c r="AA54" i="21" s="1"/>
  <c r="AE54" i="21" s="1"/>
  <c r="V54" i="21"/>
  <c r="Z54" i="21" s="1"/>
  <c r="D54" i="21"/>
  <c r="Y53" i="21"/>
  <c r="X53" i="21"/>
  <c r="W53" i="21"/>
  <c r="V53" i="21"/>
  <c r="Y52" i="21"/>
  <c r="X52" i="21"/>
  <c r="W52" i="21"/>
  <c r="V52" i="21"/>
  <c r="Y51" i="21"/>
  <c r="X51" i="21"/>
  <c r="W51" i="21"/>
  <c r="V51" i="21"/>
  <c r="Y50" i="21"/>
  <c r="X50" i="21"/>
  <c r="W50" i="21"/>
  <c r="V50" i="21"/>
  <c r="Y49" i="21"/>
  <c r="X49" i="21"/>
  <c r="W49" i="21"/>
  <c r="V49" i="21"/>
  <c r="Y48" i="21"/>
  <c r="X48" i="21"/>
  <c r="W48" i="21"/>
  <c r="V48" i="21"/>
  <c r="Y47" i="21"/>
  <c r="X47" i="21"/>
  <c r="W47" i="21"/>
  <c r="V47" i="21"/>
  <c r="Y46" i="21"/>
  <c r="AC46" i="21" s="1"/>
  <c r="AG46" i="21" s="1"/>
  <c r="X46" i="21"/>
  <c r="AB46" i="21" s="1"/>
  <c r="AF46" i="21" s="1"/>
  <c r="W46" i="21"/>
  <c r="AA46" i="21" s="1"/>
  <c r="AE46" i="21" s="1"/>
  <c r="V46" i="21"/>
  <c r="Z46" i="21" s="1"/>
  <c r="D46" i="21"/>
  <c r="Y45" i="21"/>
  <c r="X45" i="21"/>
  <c r="W45" i="21"/>
  <c r="V45" i="21"/>
  <c r="Y44" i="21"/>
  <c r="X44" i="21"/>
  <c r="W44" i="21"/>
  <c r="V44" i="21"/>
  <c r="Y43" i="21"/>
  <c r="X43" i="21"/>
  <c r="W43" i="21"/>
  <c r="V43" i="21"/>
  <c r="Y42" i="21"/>
  <c r="AC42" i="21" s="1"/>
  <c r="AG42" i="21" s="1"/>
  <c r="X42" i="21"/>
  <c r="AB42" i="21" s="1"/>
  <c r="AF42" i="21" s="1"/>
  <c r="W42" i="21"/>
  <c r="AA42" i="21" s="1"/>
  <c r="AE42" i="21" s="1"/>
  <c r="V42" i="21"/>
  <c r="Z42" i="21" s="1"/>
  <c r="D42" i="21"/>
  <c r="Y41" i="21"/>
  <c r="X41" i="21"/>
  <c r="W41" i="21"/>
  <c r="V41" i="21"/>
  <c r="Y40" i="21"/>
  <c r="X40" i="21"/>
  <c r="W40" i="21"/>
  <c r="V40" i="21"/>
  <c r="Y39" i="21"/>
  <c r="X39" i="21"/>
  <c r="W39" i="21"/>
  <c r="V39" i="21"/>
  <c r="Y38" i="21"/>
  <c r="AC38" i="21" s="1"/>
  <c r="AG38" i="21" s="1"/>
  <c r="X38" i="21"/>
  <c r="AB38" i="21" s="1"/>
  <c r="AF38" i="21" s="1"/>
  <c r="W38" i="21"/>
  <c r="AA38" i="21" s="1"/>
  <c r="AE38" i="21" s="1"/>
  <c r="V38" i="21"/>
  <c r="Z38" i="21" s="1"/>
  <c r="D38" i="21"/>
  <c r="Y37" i="21"/>
  <c r="X37" i="21"/>
  <c r="W37" i="21"/>
  <c r="V37" i="21"/>
  <c r="Y36" i="21"/>
  <c r="X36" i="21"/>
  <c r="W36" i="21"/>
  <c r="V36" i="21"/>
  <c r="Y35" i="21"/>
  <c r="X35" i="21"/>
  <c r="W35" i="21"/>
  <c r="V35" i="21"/>
  <c r="Y34" i="21"/>
  <c r="AC34" i="21" s="1"/>
  <c r="AG34" i="21" s="1"/>
  <c r="X34" i="21"/>
  <c r="AB34" i="21" s="1"/>
  <c r="AF34" i="21" s="1"/>
  <c r="W34" i="21"/>
  <c r="AA34" i="21" s="1"/>
  <c r="AE34" i="21" s="1"/>
  <c r="V34" i="21"/>
  <c r="Z34" i="21" s="1"/>
  <c r="D34" i="21"/>
  <c r="Y33" i="21"/>
  <c r="X33" i="21"/>
  <c r="W33" i="21"/>
  <c r="V33" i="21"/>
  <c r="Y32" i="21"/>
  <c r="X32" i="21"/>
  <c r="W32" i="21"/>
  <c r="V32" i="21"/>
  <c r="Y31" i="21"/>
  <c r="X31" i="21"/>
  <c r="W31" i="21"/>
  <c r="V31" i="21"/>
  <c r="Y30" i="21"/>
  <c r="X30" i="21"/>
  <c r="W30" i="21"/>
  <c r="V30" i="21"/>
  <c r="Y29" i="21"/>
  <c r="X29" i="21"/>
  <c r="W29" i="21"/>
  <c r="V29" i="21"/>
  <c r="Y28" i="21"/>
  <c r="X28" i="21"/>
  <c r="W28" i="21"/>
  <c r="V28" i="21"/>
  <c r="Y27" i="21"/>
  <c r="X27" i="21"/>
  <c r="W27" i="21"/>
  <c r="V27" i="21"/>
  <c r="Y26" i="21"/>
  <c r="AC26" i="21" s="1"/>
  <c r="AG26" i="21" s="1"/>
  <c r="X26" i="21"/>
  <c r="AB26" i="21" s="1"/>
  <c r="AF26" i="21" s="1"/>
  <c r="W26" i="21"/>
  <c r="AA26" i="21" s="1"/>
  <c r="AE26" i="21" s="1"/>
  <c r="V26" i="21"/>
  <c r="Z26" i="21" s="1"/>
  <c r="D26" i="21"/>
  <c r="Y25" i="21"/>
  <c r="X25" i="21"/>
  <c r="W25" i="21"/>
  <c r="V25" i="21"/>
  <c r="Y24" i="21"/>
  <c r="X24" i="21"/>
  <c r="W24" i="21"/>
  <c r="V24" i="21"/>
  <c r="Y23" i="21"/>
  <c r="X23" i="21"/>
  <c r="W23" i="21"/>
  <c r="V23" i="21"/>
  <c r="Y22" i="21"/>
  <c r="X22" i="21"/>
  <c r="W22" i="21"/>
  <c r="V22" i="21"/>
  <c r="Y21" i="21"/>
  <c r="AC21" i="21" s="1"/>
  <c r="AG21" i="21" s="1"/>
  <c r="X21" i="21"/>
  <c r="AB21" i="21" s="1"/>
  <c r="AF21" i="21" s="1"/>
  <c r="W21" i="21"/>
  <c r="AA21" i="21" s="1"/>
  <c r="AE21" i="21" s="1"/>
  <c r="V21" i="21"/>
  <c r="Z21" i="21" s="1"/>
  <c r="D21" i="21"/>
  <c r="Y20" i="21"/>
  <c r="X20" i="21"/>
  <c r="W20" i="21"/>
  <c r="V20" i="21"/>
  <c r="Y19" i="21"/>
  <c r="X19" i="21"/>
  <c r="W19" i="21"/>
  <c r="V19" i="21"/>
  <c r="Y18" i="21"/>
  <c r="X18" i="21"/>
  <c r="W18" i="21"/>
  <c r="V18" i="21"/>
  <c r="Y17" i="21"/>
  <c r="X17" i="21"/>
  <c r="W17" i="21"/>
  <c r="V17" i="21"/>
  <c r="Y16" i="21"/>
  <c r="AC16" i="21" s="1"/>
  <c r="AG16" i="21" s="1"/>
  <c r="X16" i="21"/>
  <c r="AB16" i="21" s="1"/>
  <c r="AF16" i="21" s="1"/>
  <c r="W16" i="21"/>
  <c r="AA16" i="21" s="1"/>
  <c r="AE16" i="21" s="1"/>
  <c r="V16" i="21"/>
  <c r="Z16" i="21" s="1"/>
  <c r="D16" i="21"/>
  <c r="Y15" i="21"/>
  <c r="AC15" i="21" s="1"/>
  <c r="AG15" i="21" s="1"/>
  <c r="X15" i="21"/>
  <c r="AB15" i="21" s="1"/>
  <c r="AF15" i="21" s="1"/>
  <c r="W15" i="21"/>
  <c r="AA15" i="21" s="1"/>
  <c r="AE15" i="21" s="1"/>
  <c r="V15" i="21"/>
  <c r="Z15" i="21" s="1"/>
  <c r="D15" i="21"/>
  <c r="Y14" i="21"/>
  <c r="AC14" i="21" s="1"/>
  <c r="AG14" i="21" s="1"/>
  <c r="X14" i="21"/>
  <c r="AB14" i="21" s="1"/>
  <c r="AF14" i="21" s="1"/>
  <c r="W14" i="21"/>
  <c r="AA14" i="21" s="1"/>
  <c r="AE14" i="21" s="1"/>
  <c r="V14" i="21"/>
  <c r="Z14" i="21" s="1"/>
  <c r="D14" i="21"/>
  <c r="Y13" i="21"/>
  <c r="AC13" i="21" s="1"/>
  <c r="AG13" i="21" s="1"/>
  <c r="X13" i="21"/>
  <c r="AB13" i="21" s="1"/>
  <c r="AF13" i="21" s="1"/>
  <c r="W13" i="21"/>
  <c r="AA13" i="21" s="1"/>
  <c r="AE13" i="21" s="1"/>
  <c r="V13" i="21"/>
  <c r="Z13" i="21" s="1"/>
  <c r="D13" i="21"/>
  <c r="Y12" i="21"/>
  <c r="AC12" i="21" s="1"/>
  <c r="AG12" i="21" s="1"/>
  <c r="X12" i="21"/>
  <c r="AB12" i="21" s="1"/>
  <c r="AF12" i="21" s="1"/>
  <c r="W12" i="21"/>
  <c r="AA12" i="21" s="1"/>
  <c r="AE12" i="21" s="1"/>
  <c r="V12" i="21"/>
  <c r="Z12" i="21" s="1"/>
  <c r="D12" i="21"/>
  <c r="Y30" i="20"/>
  <c r="X30" i="20"/>
  <c r="W30" i="20"/>
  <c r="V30" i="20"/>
  <c r="Y29" i="20"/>
  <c r="X29" i="20"/>
  <c r="W29" i="20"/>
  <c r="V29" i="20"/>
  <c r="Y28" i="20"/>
  <c r="X28" i="20"/>
  <c r="W28" i="20"/>
  <c r="V28" i="20"/>
  <c r="Y27" i="20"/>
  <c r="AC27" i="20" s="1"/>
  <c r="AG27" i="20" s="1"/>
  <c r="X27" i="20"/>
  <c r="AB27" i="20" s="1"/>
  <c r="AF27" i="20" s="1"/>
  <c r="W27" i="20"/>
  <c r="AA27" i="20" s="1"/>
  <c r="AE27" i="20" s="1"/>
  <c r="V27" i="20"/>
  <c r="Z27" i="20" s="1"/>
  <c r="D27" i="20"/>
  <c r="Y26" i="20"/>
  <c r="X26" i="20"/>
  <c r="W26" i="20"/>
  <c r="V26" i="20"/>
  <c r="Y23" i="20"/>
  <c r="X23" i="20"/>
  <c r="W23" i="20"/>
  <c r="V23" i="20"/>
  <c r="Y22" i="20"/>
  <c r="X22" i="20"/>
  <c r="W22" i="20"/>
  <c r="V22" i="20"/>
  <c r="Y21" i="20"/>
  <c r="AC21" i="20" s="1"/>
  <c r="AG21" i="20" s="1"/>
  <c r="X21" i="20"/>
  <c r="AB21" i="20" s="1"/>
  <c r="AF21" i="20" s="1"/>
  <c r="W21" i="20"/>
  <c r="AA21" i="20" s="1"/>
  <c r="AE21" i="20" s="1"/>
  <c r="V21" i="20"/>
  <c r="Z21" i="20" s="1"/>
  <c r="D21" i="20"/>
  <c r="Y20" i="20"/>
  <c r="X20" i="20"/>
  <c r="W20" i="20"/>
  <c r="V20" i="20"/>
  <c r="Y19" i="20"/>
  <c r="X19" i="20"/>
  <c r="W19" i="20"/>
  <c r="V19" i="20"/>
  <c r="Y18" i="20"/>
  <c r="AC18" i="20" s="1"/>
  <c r="AG18" i="20" s="1"/>
  <c r="X18" i="20"/>
  <c r="AB18" i="20" s="1"/>
  <c r="AF18" i="20" s="1"/>
  <c r="W18" i="20"/>
  <c r="AA18" i="20" s="1"/>
  <c r="AE18" i="20" s="1"/>
  <c r="V18" i="20"/>
  <c r="Z18" i="20" s="1"/>
  <c r="D18" i="20"/>
  <c r="Y17" i="20"/>
  <c r="X17" i="20"/>
  <c r="W17" i="20"/>
  <c r="V17" i="20"/>
  <c r="Y16" i="20"/>
  <c r="X16" i="20"/>
  <c r="W16" i="20"/>
  <c r="V16" i="20"/>
  <c r="Y15" i="20"/>
  <c r="X15" i="20"/>
  <c r="W15" i="20"/>
  <c r="V15" i="20"/>
  <c r="Y14" i="20"/>
  <c r="X14" i="20"/>
  <c r="W14" i="20"/>
  <c r="V14" i="20"/>
  <c r="Y13" i="20"/>
  <c r="X13" i="20"/>
  <c r="W13" i="20"/>
  <c r="V13" i="20"/>
  <c r="Y12" i="20"/>
  <c r="AC12" i="20" s="1"/>
  <c r="AG12" i="20" s="1"/>
  <c r="X12" i="20"/>
  <c r="AB12" i="20" s="1"/>
  <c r="AF12" i="20" s="1"/>
  <c r="W12" i="20"/>
  <c r="AA12" i="20" s="1"/>
  <c r="AE12" i="20" s="1"/>
  <c r="V12" i="20"/>
  <c r="Z12" i="20" s="1"/>
  <c r="D12" i="20"/>
  <c r="Y450" i="19"/>
  <c r="X450" i="19"/>
  <c r="W450" i="19"/>
  <c r="V450" i="19"/>
  <c r="Y449" i="19"/>
  <c r="X449" i="19"/>
  <c r="W449" i="19"/>
  <c r="V449" i="19"/>
  <c r="Y448" i="19"/>
  <c r="X448" i="19"/>
  <c r="W448" i="19"/>
  <c r="V448" i="19"/>
  <c r="Y447" i="19"/>
  <c r="X447" i="19"/>
  <c r="W447" i="19"/>
  <c r="V447" i="19"/>
  <c r="Y446" i="19"/>
  <c r="X446" i="19"/>
  <c r="W446" i="19"/>
  <c r="V446" i="19"/>
  <c r="Y445" i="19"/>
  <c r="X445" i="19"/>
  <c r="W445" i="19"/>
  <c r="V445" i="19"/>
  <c r="Y444" i="19"/>
  <c r="X444" i="19"/>
  <c r="W444" i="19"/>
  <c r="V444" i="19"/>
  <c r="Y443" i="19"/>
  <c r="X443" i="19"/>
  <c r="W443" i="19"/>
  <c r="V443" i="19"/>
  <c r="Y442" i="19"/>
  <c r="X442" i="19"/>
  <c r="W442" i="19"/>
  <c r="V442" i="19"/>
  <c r="Y441" i="19"/>
  <c r="X441" i="19"/>
  <c r="W441" i="19"/>
  <c r="V441" i="19"/>
  <c r="Y440" i="19"/>
  <c r="X440" i="19"/>
  <c r="W440" i="19"/>
  <c r="V440" i="19"/>
  <c r="Y439" i="19"/>
  <c r="X439" i="19"/>
  <c r="W439" i="19"/>
  <c r="V439" i="19"/>
  <c r="Y438" i="19"/>
  <c r="X438" i="19"/>
  <c r="W438" i="19"/>
  <c r="V438" i="19"/>
  <c r="Y437" i="19"/>
  <c r="X437" i="19"/>
  <c r="W437" i="19"/>
  <c r="V437" i="19"/>
  <c r="Y436" i="19"/>
  <c r="X436" i="19"/>
  <c r="W436" i="19"/>
  <c r="V436" i="19"/>
  <c r="Y435" i="19"/>
  <c r="X435" i="19"/>
  <c r="W435" i="19"/>
  <c r="V435" i="19"/>
  <c r="Y434" i="19"/>
  <c r="X434" i="19"/>
  <c r="W434" i="19"/>
  <c r="V434" i="19"/>
  <c r="Y433" i="19"/>
  <c r="X433" i="19"/>
  <c r="W433" i="19"/>
  <c r="V433" i="19"/>
  <c r="Y432" i="19"/>
  <c r="X432" i="19"/>
  <c r="W432" i="19"/>
  <c r="V432" i="19"/>
  <c r="Y431" i="19"/>
  <c r="AC431" i="19" s="1"/>
  <c r="AG431" i="19" s="1"/>
  <c r="X431" i="19"/>
  <c r="AB431" i="19" s="1"/>
  <c r="AF431" i="19" s="1"/>
  <c r="W431" i="19"/>
  <c r="AA431" i="19" s="1"/>
  <c r="AE431" i="19" s="1"/>
  <c r="V431" i="19"/>
  <c r="Z431" i="19" s="1"/>
  <c r="D431" i="19"/>
  <c r="Y430" i="19"/>
  <c r="X430" i="19"/>
  <c r="W430" i="19"/>
  <c r="V430" i="19"/>
  <c r="Y429" i="19"/>
  <c r="X429" i="19"/>
  <c r="W429" i="19"/>
  <c r="V429" i="19"/>
  <c r="Y428" i="19"/>
  <c r="X428" i="19"/>
  <c r="W428" i="19"/>
  <c r="V428" i="19"/>
  <c r="Y427" i="19"/>
  <c r="X427" i="19"/>
  <c r="W427" i="19"/>
  <c r="V427" i="19"/>
  <c r="Y426" i="19"/>
  <c r="X426" i="19"/>
  <c r="W426" i="19"/>
  <c r="V426" i="19"/>
  <c r="Y425" i="19"/>
  <c r="X425" i="19"/>
  <c r="W425" i="19"/>
  <c r="V425" i="19"/>
  <c r="Y424" i="19"/>
  <c r="X424" i="19"/>
  <c r="W424" i="19"/>
  <c r="V424" i="19"/>
  <c r="Y423" i="19"/>
  <c r="X423" i="19"/>
  <c r="W423" i="19"/>
  <c r="V423" i="19"/>
  <c r="Y422" i="19"/>
  <c r="X422" i="19"/>
  <c r="W422" i="19"/>
  <c r="V422" i="19"/>
  <c r="Y421" i="19"/>
  <c r="X421" i="19"/>
  <c r="W421" i="19"/>
  <c r="V421" i="19"/>
  <c r="Y420" i="19"/>
  <c r="X420" i="19"/>
  <c r="W420" i="19"/>
  <c r="V420" i="19"/>
  <c r="Y419" i="19"/>
  <c r="X419" i="19"/>
  <c r="W419" i="19"/>
  <c r="V419" i="19"/>
  <c r="Y418" i="19"/>
  <c r="X418" i="19"/>
  <c r="W418" i="19"/>
  <c r="V418" i="19"/>
  <c r="Y417" i="19"/>
  <c r="X417" i="19"/>
  <c r="W417" i="19"/>
  <c r="V417" i="19"/>
  <c r="Y416" i="19"/>
  <c r="X416" i="19"/>
  <c r="W416" i="19"/>
  <c r="V416" i="19"/>
  <c r="Y415" i="19"/>
  <c r="X415" i="19"/>
  <c r="W415" i="19"/>
  <c r="V415" i="19"/>
  <c r="Y414" i="19"/>
  <c r="X414" i="19"/>
  <c r="W414" i="19"/>
  <c r="V414" i="19"/>
  <c r="Y413" i="19"/>
  <c r="X413" i="19"/>
  <c r="W413" i="19"/>
  <c r="V413" i="19"/>
  <c r="Y412" i="19"/>
  <c r="X412" i="19"/>
  <c r="W412" i="19"/>
  <c r="V412" i="19"/>
  <c r="Y411" i="19"/>
  <c r="AC411" i="19" s="1"/>
  <c r="AG411" i="19" s="1"/>
  <c r="X411" i="19"/>
  <c r="AB411" i="19" s="1"/>
  <c r="AF411" i="19" s="1"/>
  <c r="W411" i="19"/>
  <c r="AA411" i="19" s="1"/>
  <c r="AE411" i="19" s="1"/>
  <c r="V411" i="19"/>
  <c r="Z411" i="19" s="1"/>
  <c r="D411" i="19"/>
  <c r="Y410" i="19"/>
  <c r="X410" i="19"/>
  <c r="W410" i="19"/>
  <c r="V410" i="19"/>
  <c r="Y409" i="19"/>
  <c r="X409" i="19"/>
  <c r="W409" i="19"/>
  <c r="V409" i="19"/>
  <c r="Y408" i="19"/>
  <c r="X408" i="19"/>
  <c r="W408" i="19"/>
  <c r="V408" i="19"/>
  <c r="Y407" i="19"/>
  <c r="X407" i="19"/>
  <c r="W407" i="19"/>
  <c r="V407" i="19"/>
  <c r="Y406" i="19"/>
  <c r="X406" i="19"/>
  <c r="W406" i="19"/>
  <c r="V406" i="19"/>
  <c r="Y405" i="19"/>
  <c r="X405" i="19"/>
  <c r="W405" i="19"/>
  <c r="V405" i="19"/>
  <c r="Y404" i="19"/>
  <c r="X404" i="19"/>
  <c r="W404" i="19"/>
  <c r="V404" i="19"/>
  <c r="Y403" i="19"/>
  <c r="X403" i="19"/>
  <c r="W403" i="19"/>
  <c r="V403" i="19"/>
  <c r="Y402" i="19"/>
  <c r="X402" i="19"/>
  <c r="W402" i="19"/>
  <c r="V402" i="19"/>
  <c r="Y401" i="19"/>
  <c r="X401" i="19"/>
  <c r="W401" i="19"/>
  <c r="V401" i="19"/>
  <c r="Y400" i="19"/>
  <c r="X400" i="19"/>
  <c r="W400" i="19"/>
  <c r="V400" i="19"/>
  <c r="Y399" i="19"/>
  <c r="X399" i="19"/>
  <c r="W399" i="19"/>
  <c r="V399" i="19"/>
  <c r="Y398" i="19"/>
  <c r="X398" i="19"/>
  <c r="W398" i="19"/>
  <c r="V398" i="19"/>
  <c r="Y397" i="19"/>
  <c r="X397" i="19"/>
  <c r="W397" i="19"/>
  <c r="V397" i="19"/>
  <c r="Y396" i="19"/>
  <c r="X396" i="19"/>
  <c r="W396" i="19"/>
  <c r="V396" i="19"/>
  <c r="Y395" i="19"/>
  <c r="X395" i="19"/>
  <c r="W395" i="19"/>
  <c r="V395" i="19"/>
  <c r="Y394" i="19"/>
  <c r="X394" i="19"/>
  <c r="W394" i="19"/>
  <c r="V394" i="19"/>
  <c r="Y393" i="19"/>
  <c r="X393" i="19"/>
  <c r="W393" i="19"/>
  <c r="V393" i="19"/>
  <c r="Y392" i="19"/>
  <c r="X392" i="19"/>
  <c r="W392" i="19"/>
  <c r="V392" i="19"/>
  <c r="Y391" i="19"/>
  <c r="AC391" i="19" s="1"/>
  <c r="AG391" i="19" s="1"/>
  <c r="X391" i="19"/>
  <c r="AB391" i="19" s="1"/>
  <c r="AF391" i="19" s="1"/>
  <c r="W391" i="19"/>
  <c r="AA391" i="19" s="1"/>
  <c r="AE391" i="19" s="1"/>
  <c r="V391" i="19"/>
  <c r="Z391" i="19" s="1"/>
  <c r="D391" i="19"/>
  <c r="Y390" i="19"/>
  <c r="X390" i="19"/>
  <c r="W390" i="19"/>
  <c r="V390" i="19"/>
  <c r="Y389" i="19"/>
  <c r="X389" i="19"/>
  <c r="W389" i="19"/>
  <c r="V389" i="19"/>
  <c r="Y388" i="19"/>
  <c r="X388" i="19"/>
  <c r="W388" i="19"/>
  <c r="V388" i="19"/>
  <c r="Y387" i="19"/>
  <c r="X387" i="19"/>
  <c r="W387" i="19"/>
  <c r="V387" i="19"/>
  <c r="Y386" i="19"/>
  <c r="X386" i="19"/>
  <c r="W386" i="19"/>
  <c r="V386" i="19"/>
  <c r="Y385" i="19"/>
  <c r="X385" i="19"/>
  <c r="W385" i="19"/>
  <c r="V385" i="19"/>
  <c r="Y384" i="19"/>
  <c r="X384" i="19"/>
  <c r="W384" i="19"/>
  <c r="V384" i="19"/>
  <c r="Y383" i="19"/>
  <c r="X383" i="19"/>
  <c r="W383" i="19"/>
  <c r="V383" i="19"/>
  <c r="Y382" i="19"/>
  <c r="X382" i="19"/>
  <c r="W382" i="19"/>
  <c r="V382" i="19"/>
  <c r="Y381" i="19"/>
  <c r="X381" i="19"/>
  <c r="W381" i="19"/>
  <c r="V381" i="19"/>
  <c r="Y380" i="19"/>
  <c r="X380" i="19"/>
  <c r="W380" i="19"/>
  <c r="V380" i="19"/>
  <c r="Y379" i="19"/>
  <c r="X379" i="19"/>
  <c r="W379" i="19"/>
  <c r="V379" i="19"/>
  <c r="Y378" i="19"/>
  <c r="X378" i="19"/>
  <c r="W378" i="19"/>
  <c r="V378" i="19"/>
  <c r="Y377" i="19"/>
  <c r="X377" i="19"/>
  <c r="W377" i="19"/>
  <c r="V377" i="19"/>
  <c r="Y376" i="19"/>
  <c r="X376" i="19"/>
  <c r="W376" i="19"/>
  <c r="V376" i="19"/>
  <c r="Y375" i="19"/>
  <c r="X375" i="19"/>
  <c r="W375" i="19"/>
  <c r="V375" i="19"/>
  <c r="Y374" i="19"/>
  <c r="X374" i="19"/>
  <c r="W374" i="19"/>
  <c r="V374" i="19"/>
  <c r="Y373" i="19"/>
  <c r="X373" i="19"/>
  <c r="W373" i="19"/>
  <c r="V373" i="19"/>
  <c r="Y372" i="19"/>
  <c r="X372" i="19"/>
  <c r="W372" i="19"/>
  <c r="V372" i="19"/>
  <c r="Y371" i="19"/>
  <c r="AC371" i="19" s="1"/>
  <c r="AG371" i="19" s="1"/>
  <c r="X371" i="19"/>
  <c r="AB371" i="19" s="1"/>
  <c r="AF371" i="19" s="1"/>
  <c r="W371" i="19"/>
  <c r="AA371" i="19" s="1"/>
  <c r="AE371" i="19" s="1"/>
  <c r="V371" i="19"/>
  <c r="Z371" i="19" s="1"/>
  <c r="D371" i="19"/>
  <c r="Y370" i="19"/>
  <c r="X370" i="19"/>
  <c r="W370" i="19"/>
  <c r="V370" i="19"/>
  <c r="Y369" i="19"/>
  <c r="X369" i="19"/>
  <c r="W369" i="19"/>
  <c r="V369" i="19"/>
  <c r="Y368" i="19"/>
  <c r="X368" i="19"/>
  <c r="W368" i="19"/>
  <c r="V368" i="19"/>
  <c r="Y367" i="19"/>
  <c r="X367" i="19"/>
  <c r="W367" i="19"/>
  <c r="V367" i="19"/>
  <c r="Y366" i="19"/>
  <c r="X366" i="19"/>
  <c r="W366" i="19"/>
  <c r="V366" i="19"/>
  <c r="Y365" i="19"/>
  <c r="X365" i="19"/>
  <c r="W365" i="19"/>
  <c r="V365" i="19"/>
  <c r="Y364" i="19"/>
  <c r="X364" i="19"/>
  <c r="W364" i="19"/>
  <c r="V364" i="19"/>
  <c r="Y363" i="19"/>
  <c r="X363" i="19"/>
  <c r="W363" i="19"/>
  <c r="V363" i="19"/>
  <c r="Y362" i="19"/>
  <c r="X362" i="19"/>
  <c r="W362" i="19"/>
  <c r="V362" i="19"/>
  <c r="Y361" i="19"/>
  <c r="X361" i="19"/>
  <c r="W361" i="19"/>
  <c r="V361" i="19"/>
  <c r="Y360" i="19"/>
  <c r="X360" i="19"/>
  <c r="W360" i="19"/>
  <c r="V360" i="19"/>
  <c r="Y359" i="19"/>
  <c r="X359" i="19"/>
  <c r="W359" i="19"/>
  <c r="V359" i="19"/>
  <c r="Y358" i="19"/>
  <c r="X358" i="19"/>
  <c r="W358" i="19"/>
  <c r="V358" i="19"/>
  <c r="Y357" i="19"/>
  <c r="X357" i="19"/>
  <c r="W357" i="19"/>
  <c r="V357" i="19"/>
  <c r="Y356" i="19"/>
  <c r="X356" i="19"/>
  <c r="W356" i="19"/>
  <c r="V356" i="19"/>
  <c r="Y355" i="19"/>
  <c r="X355" i="19"/>
  <c r="W355" i="19"/>
  <c r="V355" i="19"/>
  <c r="Y354" i="19"/>
  <c r="X354" i="19"/>
  <c r="W354" i="19"/>
  <c r="V354" i="19"/>
  <c r="Y353" i="19"/>
  <c r="X353" i="19"/>
  <c r="W353" i="19"/>
  <c r="V353" i="19"/>
  <c r="Y352" i="19"/>
  <c r="X352" i="19"/>
  <c r="W352" i="19"/>
  <c r="V352" i="19"/>
  <c r="Y351" i="19"/>
  <c r="AC351" i="19" s="1"/>
  <c r="AG351" i="19" s="1"/>
  <c r="X351" i="19"/>
  <c r="AB351" i="19" s="1"/>
  <c r="AF351" i="19" s="1"/>
  <c r="W351" i="19"/>
  <c r="AA351" i="19" s="1"/>
  <c r="AE351" i="19" s="1"/>
  <c r="V351" i="19"/>
  <c r="Z351" i="19" s="1"/>
  <c r="D351" i="19"/>
  <c r="Y350" i="19"/>
  <c r="X350" i="19"/>
  <c r="W350" i="19"/>
  <c r="V350" i="19"/>
  <c r="Y349" i="19"/>
  <c r="X349" i="19"/>
  <c r="W349" i="19"/>
  <c r="V349" i="19"/>
  <c r="Y348" i="19"/>
  <c r="X348" i="19"/>
  <c r="W348" i="19"/>
  <c r="V348" i="19"/>
  <c r="Y347" i="19"/>
  <c r="X347" i="19"/>
  <c r="W347" i="19"/>
  <c r="V347" i="19"/>
  <c r="Y346" i="19"/>
  <c r="X346" i="19"/>
  <c r="W346" i="19"/>
  <c r="V346" i="19"/>
  <c r="Y345" i="19"/>
  <c r="X345" i="19"/>
  <c r="W345" i="19"/>
  <c r="V345" i="19"/>
  <c r="Y344" i="19"/>
  <c r="X344" i="19"/>
  <c r="W344" i="19"/>
  <c r="V344" i="19"/>
  <c r="Y343" i="19"/>
  <c r="X343" i="19"/>
  <c r="W343" i="19"/>
  <c r="V343" i="19"/>
  <c r="Y342" i="19"/>
  <c r="X342" i="19"/>
  <c r="W342" i="19"/>
  <c r="V342" i="19"/>
  <c r="Y341" i="19"/>
  <c r="X341" i="19"/>
  <c r="W341" i="19"/>
  <c r="V341" i="19"/>
  <c r="Y340" i="19"/>
  <c r="X340" i="19"/>
  <c r="W340" i="19"/>
  <c r="V340" i="19"/>
  <c r="Y339" i="19"/>
  <c r="X339" i="19"/>
  <c r="W339" i="19"/>
  <c r="V339" i="19"/>
  <c r="Y338" i="19"/>
  <c r="X338" i="19"/>
  <c r="W338" i="19"/>
  <c r="V338" i="19"/>
  <c r="Y337" i="19"/>
  <c r="X337" i="19"/>
  <c r="W337" i="19"/>
  <c r="V337" i="19"/>
  <c r="Y336" i="19"/>
  <c r="X336" i="19"/>
  <c r="W336" i="19"/>
  <c r="V336" i="19"/>
  <c r="Y335" i="19"/>
  <c r="X335" i="19"/>
  <c r="W335" i="19"/>
  <c r="V335" i="19"/>
  <c r="Y334" i="19"/>
  <c r="X334" i="19"/>
  <c r="W334" i="19"/>
  <c r="V334" i="19"/>
  <c r="Y333" i="19"/>
  <c r="X333" i="19"/>
  <c r="W333" i="19"/>
  <c r="V333" i="19"/>
  <c r="Y332" i="19"/>
  <c r="X332" i="19"/>
  <c r="W332" i="19"/>
  <c r="V332" i="19"/>
  <c r="Y331" i="19"/>
  <c r="AC331" i="19" s="1"/>
  <c r="AG331" i="19" s="1"/>
  <c r="X331" i="19"/>
  <c r="AB331" i="19" s="1"/>
  <c r="AF331" i="19" s="1"/>
  <c r="W331" i="19"/>
  <c r="AA331" i="19" s="1"/>
  <c r="AE331" i="19" s="1"/>
  <c r="V331" i="19"/>
  <c r="Z331" i="19" s="1"/>
  <c r="D331" i="19"/>
  <c r="Y290" i="19"/>
  <c r="X290" i="19"/>
  <c r="W290" i="19"/>
  <c r="V290" i="19"/>
  <c r="Y289" i="19"/>
  <c r="X289" i="19"/>
  <c r="W289" i="19"/>
  <c r="V289" i="19"/>
  <c r="Y288" i="19"/>
  <c r="X288" i="19"/>
  <c r="W288" i="19"/>
  <c r="V288" i="19"/>
  <c r="Y287" i="19"/>
  <c r="X287" i="19"/>
  <c r="W287" i="19"/>
  <c r="V287" i="19"/>
  <c r="Y286" i="19"/>
  <c r="X286" i="19"/>
  <c r="W286" i="19"/>
  <c r="V286" i="19"/>
  <c r="Y285" i="19"/>
  <c r="X285" i="19"/>
  <c r="W285" i="19"/>
  <c r="V285" i="19"/>
  <c r="Y284" i="19"/>
  <c r="X284" i="19"/>
  <c r="W284" i="19"/>
  <c r="V284" i="19"/>
  <c r="Y283" i="19"/>
  <c r="X283" i="19"/>
  <c r="W283" i="19"/>
  <c r="V283" i="19"/>
  <c r="Y282" i="19"/>
  <c r="X282" i="19"/>
  <c r="W282" i="19"/>
  <c r="V282" i="19"/>
  <c r="Y281" i="19"/>
  <c r="X281" i="19"/>
  <c r="W281" i="19"/>
  <c r="V281" i="19"/>
  <c r="Y280" i="19"/>
  <c r="X280" i="19"/>
  <c r="W280" i="19"/>
  <c r="V280" i="19"/>
  <c r="Y279" i="19"/>
  <c r="X279" i="19"/>
  <c r="W279" i="19"/>
  <c r="V279" i="19"/>
  <c r="Y278" i="19"/>
  <c r="X278" i="19"/>
  <c r="W278" i="19"/>
  <c r="V278" i="19"/>
  <c r="Y277" i="19"/>
  <c r="X277" i="19"/>
  <c r="W277" i="19"/>
  <c r="V277" i="19"/>
  <c r="Y276" i="19"/>
  <c r="X276" i="19"/>
  <c r="W276" i="19"/>
  <c r="V276" i="19"/>
  <c r="Y275" i="19"/>
  <c r="X275" i="19"/>
  <c r="W275" i="19"/>
  <c r="V275" i="19"/>
  <c r="Y274" i="19"/>
  <c r="X274" i="19"/>
  <c r="W274" i="19"/>
  <c r="V274" i="19"/>
  <c r="Y273" i="19"/>
  <c r="X273" i="19"/>
  <c r="W273" i="19"/>
  <c r="V273" i="19"/>
  <c r="Y272" i="19"/>
  <c r="X272" i="19"/>
  <c r="W272" i="19"/>
  <c r="V272" i="19"/>
  <c r="Y271" i="19"/>
  <c r="AC271" i="19" s="1"/>
  <c r="AG271" i="19" s="1"/>
  <c r="X271" i="19"/>
  <c r="AB271" i="19" s="1"/>
  <c r="AF271" i="19" s="1"/>
  <c r="W271" i="19"/>
  <c r="AA271" i="19" s="1"/>
  <c r="AE271" i="19" s="1"/>
  <c r="V271" i="19"/>
  <c r="Z271" i="19" s="1"/>
  <c r="D271" i="19"/>
  <c r="Y250" i="19"/>
  <c r="X250" i="19"/>
  <c r="W250" i="19"/>
  <c r="V250" i="19"/>
  <c r="Y249" i="19"/>
  <c r="X249" i="19"/>
  <c r="W249" i="19"/>
  <c r="V249" i="19"/>
  <c r="Y248" i="19"/>
  <c r="X248" i="19"/>
  <c r="W248" i="19"/>
  <c r="V248" i="19"/>
  <c r="Y247" i="19"/>
  <c r="X247" i="19"/>
  <c r="W247" i="19"/>
  <c r="V247" i="19"/>
  <c r="Y246" i="19"/>
  <c r="X246" i="19"/>
  <c r="W246" i="19"/>
  <c r="V246" i="19"/>
  <c r="Y245" i="19"/>
  <c r="X245" i="19"/>
  <c r="W245" i="19"/>
  <c r="V245" i="19"/>
  <c r="Y244" i="19"/>
  <c r="X244" i="19"/>
  <c r="W244" i="19"/>
  <c r="V244" i="19"/>
  <c r="Y243" i="19"/>
  <c r="X243" i="19"/>
  <c r="W243" i="19"/>
  <c r="V243" i="19"/>
  <c r="Y242" i="19"/>
  <c r="X242" i="19"/>
  <c r="W242" i="19"/>
  <c r="V242" i="19"/>
  <c r="Y241" i="19"/>
  <c r="X241" i="19"/>
  <c r="W241" i="19"/>
  <c r="V241" i="19"/>
  <c r="Y240" i="19"/>
  <c r="X240" i="19"/>
  <c r="W240" i="19"/>
  <c r="V240" i="19"/>
  <c r="Y239" i="19"/>
  <c r="X239" i="19"/>
  <c r="W239" i="19"/>
  <c r="V239" i="19"/>
  <c r="Y238" i="19"/>
  <c r="X238" i="19"/>
  <c r="W238" i="19"/>
  <c r="V238" i="19"/>
  <c r="Y237" i="19"/>
  <c r="X237" i="19"/>
  <c r="W237" i="19"/>
  <c r="V237" i="19"/>
  <c r="Y236" i="19"/>
  <c r="X236" i="19"/>
  <c r="W236" i="19"/>
  <c r="V236" i="19"/>
  <c r="Y235" i="19"/>
  <c r="X235" i="19"/>
  <c r="W235" i="19"/>
  <c r="V235" i="19"/>
  <c r="Y234" i="19"/>
  <c r="X234" i="19"/>
  <c r="W234" i="19"/>
  <c r="V234" i="19"/>
  <c r="Y233" i="19"/>
  <c r="X233" i="19"/>
  <c r="W233" i="19"/>
  <c r="V233" i="19"/>
  <c r="Y232" i="19"/>
  <c r="X232" i="19"/>
  <c r="W232" i="19"/>
  <c r="V232" i="19"/>
  <c r="Y231" i="19"/>
  <c r="AC231" i="19" s="1"/>
  <c r="AG231" i="19" s="1"/>
  <c r="X231" i="19"/>
  <c r="AB231" i="19" s="1"/>
  <c r="AF231" i="19" s="1"/>
  <c r="W231" i="19"/>
  <c r="AA231" i="19" s="1"/>
  <c r="AE231" i="19" s="1"/>
  <c r="V231" i="19"/>
  <c r="Z231" i="19" s="1"/>
  <c r="D231" i="19"/>
  <c r="Y230" i="19"/>
  <c r="X230" i="19"/>
  <c r="W230" i="19"/>
  <c r="V230" i="19"/>
  <c r="Y229" i="19"/>
  <c r="X229" i="19"/>
  <c r="W229" i="19"/>
  <c r="V229" i="19"/>
  <c r="Y228" i="19"/>
  <c r="X228" i="19"/>
  <c r="W228" i="19"/>
  <c r="V228" i="19"/>
  <c r="Y227" i="19"/>
  <c r="X227" i="19"/>
  <c r="W227" i="19"/>
  <c r="V227" i="19"/>
  <c r="Y226" i="19"/>
  <c r="X226" i="19"/>
  <c r="W226" i="19"/>
  <c r="V226" i="19"/>
  <c r="Y225" i="19"/>
  <c r="X225" i="19"/>
  <c r="W225" i="19"/>
  <c r="V225" i="19"/>
  <c r="Y224" i="19"/>
  <c r="X224" i="19"/>
  <c r="W224" i="19"/>
  <c r="V224" i="19"/>
  <c r="Y223" i="19"/>
  <c r="X223" i="19"/>
  <c r="W223" i="19"/>
  <c r="V223" i="19"/>
  <c r="Y222" i="19"/>
  <c r="X222" i="19"/>
  <c r="W222" i="19"/>
  <c r="V222" i="19"/>
  <c r="Y221" i="19"/>
  <c r="X221" i="19"/>
  <c r="W221" i="19"/>
  <c r="V221" i="19"/>
  <c r="Y220" i="19"/>
  <c r="X220" i="19"/>
  <c r="W220" i="19"/>
  <c r="V220" i="19"/>
  <c r="Y219" i="19"/>
  <c r="X219" i="19"/>
  <c r="W219" i="19"/>
  <c r="V219" i="19"/>
  <c r="Y218" i="19"/>
  <c r="X218" i="19"/>
  <c r="W218" i="19"/>
  <c r="V218" i="19"/>
  <c r="Y217" i="19"/>
  <c r="X217" i="19"/>
  <c r="W217" i="19"/>
  <c r="V217" i="19"/>
  <c r="Y216" i="19"/>
  <c r="X216" i="19"/>
  <c r="W216" i="19"/>
  <c r="V216" i="19"/>
  <c r="Y215" i="19"/>
  <c r="X215" i="19"/>
  <c r="W215" i="19"/>
  <c r="V215" i="19"/>
  <c r="Y214" i="19"/>
  <c r="X214" i="19"/>
  <c r="W214" i="19"/>
  <c r="V214" i="19"/>
  <c r="Y213" i="19"/>
  <c r="X213" i="19"/>
  <c r="W213" i="19"/>
  <c r="V213" i="19"/>
  <c r="Y212" i="19"/>
  <c r="X212" i="19"/>
  <c r="W212" i="19"/>
  <c r="V212" i="19"/>
  <c r="Y211" i="19"/>
  <c r="AC211" i="19" s="1"/>
  <c r="AG211" i="19" s="1"/>
  <c r="X211" i="19"/>
  <c r="AB211" i="19" s="1"/>
  <c r="AF211" i="19" s="1"/>
  <c r="W211" i="19"/>
  <c r="AA211" i="19" s="1"/>
  <c r="AE211" i="19" s="1"/>
  <c r="V211" i="19"/>
  <c r="Z211" i="19" s="1"/>
  <c r="D211" i="19"/>
  <c r="Y210" i="19"/>
  <c r="X210" i="19"/>
  <c r="W210" i="19"/>
  <c r="V210" i="19"/>
  <c r="Y209" i="19"/>
  <c r="X209" i="19"/>
  <c r="W209" i="19"/>
  <c r="V209" i="19"/>
  <c r="Y208" i="19"/>
  <c r="X208" i="19"/>
  <c r="W208" i="19"/>
  <c r="V208" i="19"/>
  <c r="Y207" i="19"/>
  <c r="X207" i="19"/>
  <c r="W207" i="19"/>
  <c r="V207" i="19"/>
  <c r="Y206" i="19"/>
  <c r="X206" i="19"/>
  <c r="W206" i="19"/>
  <c r="V206" i="19"/>
  <c r="Y205" i="19"/>
  <c r="X205" i="19"/>
  <c r="W205" i="19"/>
  <c r="V205" i="19"/>
  <c r="Y204" i="19"/>
  <c r="X204" i="19"/>
  <c r="W204" i="19"/>
  <c r="V204" i="19"/>
  <c r="Y203" i="19"/>
  <c r="X203" i="19"/>
  <c r="W203" i="19"/>
  <c r="V203" i="19"/>
  <c r="Y202" i="19"/>
  <c r="X202" i="19"/>
  <c r="W202" i="19"/>
  <c r="V202" i="19"/>
  <c r="Y201" i="19"/>
  <c r="X201" i="19"/>
  <c r="W201" i="19"/>
  <c r="V201" i="19"/>
  <c r="Y200" i="19"/>
  <c r="X200" i="19"/>
  <c r="W200" i="19"/>
  <c r="V200" i="19"/>
  <c r="Y199" i="19"/>
  <c r="X199" i="19"/>
  <c r="W199" i="19"/>
  <c r="V199" i="19"/>
  <c r="Y198" i="19"/>
  <c r="X198" i="19"/>
  <c r="W198" i="19"/>
  <c r="V198" i="19"/>
  <c r="Y197" i="19"/>
  <c r="X197" i="19"/>
  <c r="W197" i="19"/>
  <c r="V197" i="19"/>
  <c r="Y196" i="19"/>
  <c r="X196" i="19"/>
  <c r="W196" i="19"/>
  <c r="V196" i="19"/>
  <c r="Y195" i="19"/>
  <c r="X195" i="19"/>
  <c r="W195" i="19"/>
  <c r="V195" i="19"/>
  <c r="Y194" i="19"/>
  <c r="X194" i="19"/>
  <c r="W194" i="19"/>
  <c r="V194" i="19"/>
  <c r="Y193" i="19"/>
  <c r="X193" i="19"/>
  <c r="W193" i="19"/>
  <c r="V193" i="19"/>
  <c r="Y192" i="19"/>
  <c r="X192" i="19"/>
  <c r="W192" i="19"/>
  <c r="V192" i="19"/>
  <c r="Y191" i="19"/>
  <c r="AC191" i="19" s="1"/>
  <c r="AG191" i="19" s="1"/>
  <c r="X191" i="19"/>
  <c r="AB191" i="19" s="1"/>
  <c r="AF191" i="19" s="1"/>
  <c r="W191" i="19"/>
  <c r="AA191" i="19" s="1"/>
  <c r="AE191" i="19" s="1"/>
  <c r="V191" i="19"/>
  <c r="Z191" i="19" s="1"/>
  <c r="D191" i="19"/>
  <c r="Y190" i="19"/>
  <c r="X190" i="19"/>
  <c r="W190" i="19"/>
  <c r="V190" i="19"/>
  <c r="Y189" i="19"/>
  <c r="X189" i="19"/>
  <c r="W189" i="19"/>
  <c r="V189" i="19"/>
  <c r="Y188" i="19"/>
  <c r="X188" i="19"/>
  <c r="W188" i="19"/>
  <c r="V188" i="19"/>
  <c r="Y187" i="19"/>
  <c r="X187" i="19"/>
  <c r="W187" i="19"/>
  <c r="V187" i="19"/>
  <c r="Y186" i="19"/>
  <c r="X186" i="19"/>
  <c r="W186" i="19"/>
  <c r="V186" i="19"/>
  <c r="Y185" i="19"/>
  <c r="X185" i="19"/>
  <c r="W185" i="19"/>
  <c r="V185" i="19"/>
  <c r="Y184" i="19"/>
  <c r="X184" i="19"/>
  <c r="W184" i="19"/>
  <c r="V184" i="19"/>
  <c r="Y183" i="19"/>
  <c r="X183" i="19"/>
  <c r="W183" i="19"/>
  <c r="V183" i="19"/>
  <c r="Y182" i="19"/>
  <c r="X182" i="19"/>
  <c r="W182" i="19"/>
  <c r="V182" i="19"/>
  <c r="Y181" i="19"/>
  <c r="X181" i="19"/>
  <c r="W181" i="19"/>
  <c r="V181" i="19"/>
  <c r="Y180" i="19"/>
  <c r="X180" i="19"/>
  <c r="W180" i="19"/>
  <c r="V180" i="19"/>
  <c r="Y179" i="19"/>
  <c r="X179" i="19"/>
  <c r="W179" i="19"/>
  <c r="V179" i="19"/>
  <c r="Y178" i="19"/>
  <c r="X178" i="19"/>
  <c r="W178" i="19"/>
  <c r="V178" i="19"/>
  <c r="Y177" i="19"/>
  <c r="X177" i="19"/>
  <c r="W177" i="19"/>
  <c r="V177" i="19"/>
  <c r="Y176" i="19"/>
  <c r="X176" i="19"/>
  <c r="W176" i="19"/>
  <c r="V176" i="19"/>
  <c r="Y175" i="19"/>
  <c r="X175" i="19"/>
  <c r="W175" i="19"/>
  <c r="V175" i="19"/>
  <c r="Y174" i="19"/>
  <c r="X174" i="19"/>
  <c r="W174" i="19"/>
  <c r="V174" i="19"/>
  <c r="Y173" i="19"/>
  <c r="X173" i="19"/>
  <c r="W173" i="19"/>
  <c r="V173" i="19"/>
  <c r="Y172" i="19"/>
  <c r="X172" i="19"/>
  <c r="W172" i="19"/>
  <c r="V172" i="19"/>
  <c r="Y171" i="19"/>
  <c r="AC171" i="19" s="1"/>
  <c r="AG171" i="19" s="1"/>
  <c r="X171" i="19"/>
  <c r="AB171" i="19" s="1"/>
  <c r="AF171" i="19" s="1"/>
  <c r="W171" i="19"/>
  <c r="AA171" i="19" s="1"/>
  <c r="AE171" i="19" s="1"/>
  <c r="V171" i="19"/>
  <c r="Z171" i="19" s="1"/>
  <c r="D171" i="19"/>
  <c r="Y170" i="19"/>
  <c r="X170" i="19"/>
  <c r="W170" i="19"/>
  <c r="V170" i="19"/>
  <c r="Y169" i="19"/>
  <c r="X169" i="19"/>
  <c r="W169" i="19"/>
  <c r="V169" i="19"/>
  <c r="Y168" i="19"/>
  <c r="X168" i="19"/>
  <c r="W168" i="19"/>
  <c r="V168" i="19"/>
  <c r="Y167" i="19"/>
  <c r="X167" i="19"/>
  <c r="W167" i="19"/>
  <c r="V167" i="19"/>
  <c r="Y166" i="19"/>
  <c r="X166" i="19"/>
  <c r="W166" i="19"/>
  <c r="V166" i="19"/>
  <c r="Y165" i="19"/>
  <c r="X165" i="19"/>
  <c r="W165" i="19"/>
  <c r="V165" i="19"/>
  <c r="Y164" i="19"/>
  <c r="X164" i="19"/>
  <c r="W164" i="19"/>
  <c r="V164" i="19"/>
  <c r="Y163" i="19"/>
  <c r="X163" i="19"/>
  <c r="W163" i="19"/>
  <c r="V163" i="19"/>
  <c r="Y162" i="19"/>
  <c r="X162" i="19"/>
  <c r="W162" i="19"/>
  <c r="V162" i="19"/>
  <c r="Y161" i="19"/>
  <c r="X161" i="19"/>
  <c r="W161" i="19"/>
  <c r="V161" i="19"/>
  <c r="Y160" i="19"/>
  <c r="X160" i="19"/>
  <c r="W160" i="19"/>
  <c r="V160" i="19"/>
  <c r="Y159" i="19"/>
  <c r="X159" i="19"/>
  <c r="W159" i="19"/>
  <c r="V159" i="19"/>
  <c r="Y158" i="19"/>
  <c r="X158" i="19"/>
  <c r="W158" i="19"/>
  <c r="V158" i="19"/>
  <c r="Y157" i="19"/>
  <c r="X157" i="19"/>
  <c r="W157" i="19"/>
  <c r="V157" i="19"/>
  <c r="Y156" i="19"/>
  <c r="X156" i="19"/>
  <c r="W156" i="19"/>
  <c r="V156" i="19"/>
  <c r="Y155" i="19"/>
  <c r="X155" i="19"/>
  <c r="W155" i="19"/>
  <c r="V155" i="19"/>
  <c r="Y154" i="19"/>
  <c r="X154" i="19"/>
  <c r="W154" i="19"/>
  <c r="V154" i="19"/>
  <c r="Y153" i="19"/>
  <c r="X153" i="19"/>
  <c r="W153" i="19"/>
  <c r="V153" i="19"/>
  <c r="Y152" i="19"/>
  <c r="X152" i="19"/>
  <c r="W152" i="19"/>
  <c r="V152" i="19"/>
  <c r="Y151" i="19"/>
  <c r="AC151" i="19" s="1"/>
  <c r="AG151" i="19" s="1"/>
  <c r="X151" i="19"/>
  <c r="AB151" i="19" s="1"/>
  <c r="AF151" i="19" s="1"/>
  <c r="W151" i="19"/>
  <c r="AA151" i="19" s="1"/>
  <c r="AE151" i="19" s="1"/>
  <c r="V151" i="19"/>
  <c r="Z151" i="19" s="1"/>
  <c r="D151" i="19"/>
  <c r="Y150" i="19"/>
  <c r="X150" i="19"/>
  <c r="W150" i="19"/>
  <c r="V150" i="19"/>
  <c r="Y149" i="19"/>
  <c r="X149" i="19"/>
  <c r="W149" i="19"/>
  <c r="V149" i="19"/>
  <c r="Y148" i="19"/>
  <c r="X148" i="19"/>
  <c r="W148" i="19"/>
  <c r="V148" i="19"/>
  <c r="Y147" i="19"/>
  <c r="X147" i="19"/>
  <c r="W147" i="19"/>
  <c r="V147" i="19"/>
  <c r="Y146" i="19"/>
  <c r="X146" i="19"/>
  <c r="W146" i="19"/>
  <c r="V146" i="19"/>
  <c r="Y145" i="19"/>
  <c r="X145" i="19"/>
  <c r="W145" i="19"/>
  <c r="V145" i="19"/>
  <c r="Y144" i="19"/>
  <c r="X144" i="19"/>
  <c r="W144" i="19"/>
  <c r="V144" i="19"/>
  <c r="Y143" i="19"/>
  <c r="X143" i="19"/>
  <c r="W143" i="19"/>
  <c r="V143" i="19"/>
  <c r="Y142" i="19"/>
  <c r="X142" i="19"/>
  <c r="W142" i="19"/>
  <c r="V142" i="19"/>
  <c r="Y141" i="19"/>
  <c r="X141" i="19"/>
  <c r="W141" i="19"/>
  <c r="V141" i="19"/>
  <c r="Y140" i="19"/>
  <c r="X140" i="19"/>
  <c r="W140" i="19"/>
  <c r="V140" i="19"/>
  <c r="Y139" i="19"/>
  <c r="X139" i="19"/>
  <c r="W139" i="19"/>
  <c r="V139" i="19"/>
  <c r="Y138" i="19"/>
  <c r="X138" i="19"/>
  <c r="W138" i="19"/>
  <c r="V138" i="19"/>
  <c r="Y137" i="19"/>
  <c r="X137" i="19"/>
  <c r="W137" i="19"/>
  <c r="V137" i="19"/>
  <c r="Y136" i="19"/>
  <c r="X136" i="19"/>
  <c r="W136" i="19"/>
  <c r="V136" i="19"/>
  <c r="Y135" i="19"/>
  <c r="X135" i="19"/>
  <c r="W135" i="19"/>
  <c r="V135" i="19"/>
  <c r="Y134" i="19"/>
  <c r="X134" i="19"/>
  <c r="W134" i="19"/>
  <c r="V134" i="19"/>
  <c r="Y133" i="19"/>
  <c r="X133" i="19"/>
  <c r="W133" i="19"/>
  <c r="V133" i="19"/>
  <c r="Y132" i="19"/>
  <c r="X132" i="19"/>
  <c r="W132" i="19"/>
  <c r="V132" i="19"/>
  <c r="Y131" i="19"/>
  <c r="AC131" i="19" s="1"/>
  <c r="AG131" i="19" s="1"/>
  <c r="X131" i="19"/>
  <c r="AB131" i="19" s="1"/>
  <c r="AF131" i="19" s="1"/>
  <c r="W131" i="19"/>
  <c r="AA131" i="19" s="1"/>
  <c r="AE131" i="19" s="1"/>
  <c r="V131" i="19"/>
  <c r="Z131" i="19" s="1"/>
  <c r="D131" i="19"/>
  <c r="Y130" i="19"/>
  <c r="X130" i="19"/>
  <c r="W130" i="19"/>
  <c r="V130" i="19"/>
  <c r="Y129" i="19"/>
  <c r="X129" i="19"/>
  <c r="W129" i="19"/>
  <c r="V129" i="19"/>
  <c r="Y128" i="19"/>
  <c r="X128" i="19"/>
  <c r="W128" i="19"/>
  <c r="V128" i="19"/>
  <c r="Y127" i="19"/>
  <c r="X127" i="19"/>
  <c r="W127" i="19"/>
  <c r="V127" i="19"/>
  <c r="Y126" i="19"/>
  <c r="X126" i="19"/>
  <c r="W126" i="19"/>
  <c r="V126" i="19"/>
  <c r="Y125" i="19"/>
  <c r="X125" i="19"/>
  <c r="W125" i="19"/>
  <c r="V125" i="19"/>
  <c r="Y124" i="19"/>
  <c r="X124" i="19"/>
  <c r="W124" i="19"/>
  <c r="V124" i="19"/>
  <c r="Y123" i="19"/>
  <c r="X123" i="19"/>
  <c r="W123" i="19"/>
  <c r="V123" i="19"/>
  <c r="Y122" i="19"/>
  <c r="X122" i="19"/>
  <c r="W122" i="19"/>
  <c r="V122" i="19"/>
  <c r="Y121" i="19"/>
  <c r="X121" i="19"/>
  <c r="W121" i="19"/>
  <c r="V121" i="19"/>
  <c r="Y120" i="19"/>
  <c r="X120" i="19"/>
  <c r="W120" i="19"/>
  <c r="V120" i="19"/>
  <c r="Y119" i="19"/>
  <c r="X119" i="19"/>
  <c r="W119" i="19"/>
  <c r="V119" i="19"/>
  <c r="Y118" i="19"/>
  <c r="X118" i="19"/>
  <c r="W118" i="19"/>
  <c r="V118" i="19"/>
  <c r="Y117" i="19"/>
  <c r="X117" i="19"/>
  <c r="W117" i="19"/>
  <c r="V117" i="19"/>
  <c r="Y116" i="19"/>
  <c r="X116" i="19"/>
  <c r="W116" i="19"/>
  <c r="V116" i="19"/>
  <c r="Y115" i="19"/>
  <c r="X115" i="19"/>
  <c r="W115" i="19"/>
  <c r="V115" i="19"/>
  <c r="Y114" i="19"/>
  <c r="X114" i="19"/>
  <c r="W114" i="19"/>
  <c r="V114" i="19"/>
  <c r="Y113" i="19"/>
  <c r="X113" i="19"/>
  <c r="W113" i="19"/>
  <c r="V113" i="19"/>
  <c r="Y112" i="19"/>
  <c r="X112" i="19"/>
  <c r="W112" i="19"/>
  <c r="V112" i="19"/>
  <c r="Y111" i="19"/>
  <c r="AC111" i="19" s="1"/>
  <c r="AG111" i="19" s="1"/>
  <c r="X111" i="19"/>
  <c r="W111" i="19"/>
  <c r="AA111" i="19" s="1"/>
  <c r="AE111" i="19" s="1"/>
  <c r="V111" i="19"/>
  <c r="Z111" i="19" s="1"/>
  <c r="D111" i="19"/>
  <c r="Y110" i="19"/>
  <c r="X110" i="19"/>
  <c r="W110" i="19"/>
  <c r="V110" i="19"/>
  <c r="Y109" i="19"/>
  <c r="X109" i="19"/>
  <c r="W109" i="19"/>
  <c r="V109" i="19"/>
  <c r="Y108" i="19"/>
  <c r="X108" i="19"/>
  <c r="W108" i="19"/>
  <c r="V108" i="19"/>
  <c r="Y107" i="19"/>
  <c r="X107" i="19"/>
  <c r="W107" i="19"/>
  <c r="V107" i="19"/>
  <c r="Y106" i="19"/>
  <c r="X106" i="19"/>
  <c r="W106" i="19"/>
  <c r="V106" i="19"/>
  <c r="Y105" i="19"/>
  <c r="X105" i="19"/>
  <c r="W105" i="19"/>
  <c r="V105" i="19"/>
  <c r="Y104" i="19"/>
  <c r="X104" i="19"/>
  <c r="W104" i="19"/>
  <c r="V104" i="19"/>
  <c r="Y103" i="19"/>
  <c r="X103" i="19"/>
  <c r="W103" i="19"/>
  <c r="V103" i="19"/>
  <c r="Y102" i="19"/>
  <c r="X102" i="19"/>
  <c r="W102" i="19"/>
  <c r="V102" i="19"/>
  <c r="Y101" i="19"/>
  <c r="X101" i="19"/>
  <c r="W101" i="19"/>
  <c r="V101" i="19"/>
  <c r="Y100" i="19"/>
  <c r="X100" i="19"/>
  <c r="W100" i="19"/>
  <c r="V100" i="19"/>
  <c r="Y99" i="19"/>
  <c r="X99" i="19"/>
  <c r="W99" i="19"/>
  <c r="V99" i="19"/>
  <c r="Y98" i="19"/>
  <c r="X98" i="19"/>
  <c r="W98" i="19"/>
  <c r="V98" i="19"/>
  <c r="Y97" i="19"/>
  <c r="X97" i="19"/>
  <c r="W97" i="19"/>
  <c r="V97" i="19"/>
  <c r="Y96" i="19"/>
  <c r="X96" i="19"/>
  <c r="W96" i="19"/>
  <c r="V96" i="19"/>
  <c r="Y95" i="19"/>
  <c r="X95" i="19"/>
  <c r="W95" i="19"/>
  <c r="V95" i="19"/>
  <c r="Y94" i="19"/>
  <c r="X94" i="19"/>
  <c r="W94" i="19"/>
  <c r="V94" i="19"/>
  <c r="Y93" i="19"/>
  <c r="X93" i="19"/>
  <c r="W93" i="19"/>
  <c r="V93" i="19"/>
  <c r="Y92" i="19"/>
  <c r="X92" i="19"/>
  <c r="W92" i="19"/>
  <c r="V92" i="19"/>
  <c r="Y91" i="19"/>
  <c r="AC91" i="19" s="1"/>
  <c r="AG91" i="19" s="1"/>
  <c r="X91" i="19"/>
  <c r="AB91" i="19" s="1"/>
  <c r="AF91" i="19" s="1"/>
  <c r="W91" i="19"/>
  <c r="AA91" i="19" s="1"/>
  <c r="AE91" i="19" s="1"/>
  <c r="V91" i="19"/>
  <c r="Z91" i="19" s="1"/>
  <c r="D91" i="19"/>
  <c r="Y90" i="19"/>
  <c r="X90" i="19"/>
  <c r="W90" i="19"/>
  <c r="V90" i="19"/>
  <c r="Y89" i="19"/>
  <c r="X89" i="19"/>
  <c r="W89" i="19"/>
  <c r="V89" i="19"/>
  <c r="Y88" i="19"/>
  <c r="X88" i="19"/>
  <c r="W88" i="19"/>
  <c r="V88" i="19"/>
  <c r="Y87" i="19"/>
  <c r="X87" i="19"/>
  <c r="W87" i="19"/>
  <c r="V87" i="19"/>
  <c r="Y86" i="19"/>
  <c r="X86" i="19"/>
  <c r="W86" i="19"/>
  <c r="V86" i="19"/>
  <c r="Y85" i="19"/>
  <c r="X85" i="19"/>
  <c r="W85" i="19"/>
  <c r="V85" i="19"/>
  <c r="Y84" i="19"/>
  <c r="X84" i="19"/>
  <c r="W84" i="19"/>
  <c r="V84" i="19"/>
  <c r="Y83" i="19"/>
  <c r="X83" i="19"/>
  <c r="W83" i="19"/>
  <c r="V83" i="19"/>
  <c r="Y82" i="19"/>
  <c r="X82" i="19"/>
  <c r="W82" i="19"/>
  <c r="V82" i="19"/>
  <c r="Y81" i="19"/>
  <c r="X81" i="19"/>
  <c r="W81" i="19"/>
  <c r="V81" i="19"/>
  <c r="Y80" i="19"/>
  <c r="X80" i="19"/>
  <c r="W80" i="19"/>
  <c r="V80" i="19"/>
  <c r="Y79" i="19"/>
  <c r="X79" i="19"/>
  <c r="W79" i="19"/>
  <c r="V79" i="19"/>
  <c r="Y78" i="19"/>
  <c r="X78" i="19"/>
  <c r="W78" i="19"/>
  <c r="V78" i="19"/>
  <c r="Y77" i="19"/>
  <c r="X77" i="19"/>
  <c r="W77" i="19"/>
  <c r="V77" i="19"/>
  <c r="Y76" i="19"/>
  <c r="X76" i="19"/>
  <c r="W76" i="19"/>
  <c r="V76" i="19"/>
  <c r="Y75" i="19"/>
  <c r="X75" i="19"/>
  <c r="W75" i="19"/>
  <c r="V75" i="19"/>
  <c r="Y74" i="19"/>
  <c r="X74" i="19"/>
  <c r="W74" i="19"/>
  <c r="V74" i="19"/>
  <c r="Y73" i="19"/>
  <c r="X73" i="19"/>
  <c r="W73" i="19"/>
  <c r="V73" i="19"/>
  <c r="Y72" i="19"/>
  <c r="X72" i="19"/>
  <c r="W72" i="19"/>
  <c r="V72" i="19"/>
  <c r="Y71" i="19"/>
  <c r="AC71" i="19" s="1"/>
  <c r="AG71" i="19" s="1"/>
  <c r="X71" i="19"/>
  <c r="AB71" i="19" s="1"/>
  <c r="AF71" i="19" s="1"/>
  <c r="W71" i="19"/>
  <c r="AA71" i="19" s="1"/>
  <c r="AE71" i="19" s="1"/>
  <c r="V71" i="19"/>
  <c r="Z71" i="19" s="1"/>
  <c r="D71" i="19"/>
  <c r="Y70" i="19"/>
  <c r="X70" i="19"/>
  <c r="W70" i="19"/>
  <c r="V70" i="19"/>
  <c r="Y69" i="19"/>
  <c r="X69" i="19"/>
  <c r="W69" i="19"/>
  <c r="V69" i="19"/>
  <c r="Y68" i="19"/>
  <c r="X68" i="19"/>
  <c r="W68" i="19"/>
  <c r="V68" i="19"/>
  <c r="Y67" i="19"/>
  <c r="X67" i="19"/>
  <c r="W67" i="19"/>
  <c r="V67" i="19"/>
  <c r="Y66" i="19"/>
  <c r="X66" i="19"/>
  <c r="W66" i="19"/>
  <c r="V66" i="19"/>
  <c r="Y65" i="19"/>
  <c r="X65" i="19"/>
  <c r="W65" i="19"/>
  <c r="V65" i="19"/>
  <c r="Y64" i="19"/>
  <c r="X64" i="19"/>
  <c r="W64" i="19"/>
  <c r="V64" i="19"/>
  <c r="Y63" i="19"/>
  <c r="X63" i="19"/>
  <c r="W63" i="19"/>
  <c r="V63" i="19"/>
  <c r="Y62" i="19"/>
  <c r="X62" i="19"/>
  <c r="W62" i="19"/>
  <c r="V62" i="19"/>
  <c r="Y61" i="19"/>
  <c r="X61" i="19"/>
  <c r="W61" i="19"/>
  <c r="V61" i="19"/>
  <c r="Y60" i="19"/>
  <c r="X60" i="19"/>
  <c r="W60" i="19"/>
  <c r="V60" i="19"/>
  <c r="Y59" i="19"/>
  <c r="X59" i="19"/>
  <c r="W59" i="19"/>
  <c r="V59" i="19"/>
  <c r="Y58" i="19"/>
  <c r="X58" i="19"/>
  <c r="W58" i="19"/>
  <c r="V58" i="19"/>
  <c r="Y57" i="19"/>
  <c r="X57" i="19"/>
  <c r="W57" i="19"/>
  <c r="V57" i="19"/>
  <c r="Y56" i="19"/>
  <c r="X56" i="19"/>
  <c r="W56" i="19"/>
  <c r="V56" i="19"/>
  <c r="Y55" i="19"/>
  <c r="X55" i="19"/>
  <c r="W55" i="19"/>
  <c r="V55" i="19"/>
  <c r="Y54" i="19"/>
  <c r="X54" i="19"/>
  <c r="W54" i="19"/>
  <c r="V54" i="19"/>
  <c r="Y53" i="19"/>
  <c r="X53" i="19"/>
  <c r="W53" i="19"/>
  <c r="V53" i="19"/>
  <c r="Y52" i="19"/>
  <c r="X52" i="19"/>
  <c r="W52" i="19"/>
  <c r="V52" i="19"/>
  <c r="Y51" i="19"/>
  <c r="AC51" i="19" s="1"/>
  <c r="AG51" i="19" s="1"/>
  <c r="X51" i="19"/>
  <c r="AB51" i="19" s="1"/>
  <c r="AF51" i="19" s="1"/>
  <c r="W51" i="19"/>
  <c r="AA51" i="19" s="1"/>
  <c r="AE51" i="19" s="1"/>
  <c r="V51" i="19"/>
  <c r="Z51" i="19" s="1"/>
  <c r="D51" i="19"/>
  <c r="Y50" i="19"/>
  <c r="X50" i="19"/>
  <c r="W50" i="19"/>
  <c r="V50" i="19"/>
  <c r="Y49" i="19"/>
  <c r="X49" i="19"/>
  <c r="W49" i="19"/>
  <c r="V49" i="19"/>
  <c r="Y48" i="19"/>
  <c r="X48" i="19"/>
  <c r="W48" i="19"/>
  <c r="V48" i="19"/>
  <c r="Y47" i="19"/>
  <c r="X47" i="19"/>
  <c r="W47" i="19"/>
  <c r="V47" i="19"/>
  <c r="Y46" i="19"/>
  <c r="X46" i="19"/>
  <c r="W46" i="19"/>
  <c r="V46" i="19"/>
  <c r="Y45" i="19"/>
  <c r="X45" i="19"/>
  <c r="W45" i="19"/>
  <c r="V45" i="19"/>
  <c r="Y44" i="19"/>
  <c r="X44" i="19"/>
  <c r="W44" i="19"/>
  <c r="V44" i="19"/>
  <c r="Y43" i="19"/>
  <c r="X43" i="19"/>
  <c r="W43" i="19"/>
  <c r="V43" i="19"/>
  <c r="Y42" i="19"/>
  <c r="X42" i="19"/>
  <c r="W42" i="19"/>
  <c r="V42" i="19"/>
  <c r="Y41" i="19"/>
  <c r="X41" i="19"/>
  <c r="W41" i="19"/>
  <c r="V41" i="19"/>
  <c r="Y40" i="19"/>
  <c r="X40" i="19"/>
  <c r="W40" i="19"/>
  <c r="V40" i="19"/>
  <c r="Y39" i="19"/>
  <c r="X39" i="19"/>
  <c r="W39" i="19"/>
  <c r="V39" i="19"/>
  <c r="Y38" i="19"/>
  <c r="X38" i="19"/>
  <c r="W38" i="19"/>
  <c r="V38" i="19"/>
  <c r="Y37" i="19"/>
  <c r="X37" i="19"/>
  <c r="W37" i="19"/>
  <c r="V37" i="19"/>
  <c r="Y36" i="19"/>
  <c r="X36" i="19"/>
  <c r="W36" i="19"/>
  <c r="V36" i="19"/>
  <c r="Y35" i="19"/>
  <c r="X35" i="19"/>
  <c r="W35" i="19"/>
  <c r="V35" i="19"/>
  <c r="Y34" i="19"/>
  <c r="X34" i="19"/>
  <c r="W34" i="19"/>
  <c r="V34" i="19"/>
  <c r="Y33" i="19"/>
  <c r="X33" i="19"/>
  <c r="W33" i="19"/>
  <c r="V33" i="19"/>
  <c r="Y32" i="19"/>
  <c r="X32" i="19"/>
  <c r="W32" i="19"/>
  <c r="V32" i="19"/>
  <c r="Y31" i="19"/>
  <c r="AC31" i="19" s="1"/>
  <c r="AG31" i="19" s="1"/>
  <c r="X31" i="19"/>
  <c r="AB31" i="19" s="1"/>
  <c r="AF31" i="19" s="1"/>
  <c r="W31" i="19"/>
  <c r="AA31" i="19" s="1"/>
  <c r="AE31" i="19" s="1"/>
  <c r="V31" i="19"/>
  <c r="Z31" i="19" s="1"/>
  <c r="D31" i="19"/>
  <c r="Y30" i="19"/>
  <c r="X30" i="19"/>
  <c r="W30" i="19"/>
  <c r="V30" i="19"/>
  <c r="Y29" i="19"/>
  <c r="X29" i="19"/>
  <c r="W29" i="19"/>
  <c r="V29" i="19"/>
  <c r="Y28" i="19"/>
  <c r="X28" i="19"/>
  <c r="W28" i="19"/>
  <c r="V28" i="19"/>
  <c r="Y27" i="19"/>
  <c r="X27" i="19"/>
  <c r="W27" i="19"/>
  <c r="V27" i="19"/>
  <c r="Y26" i="19"/>
  <c r="X26" i="19"/>
  <c r="W26" i="19"/>
  <c r="V26" i="19"/>
  <c r="Y25" i="19"/>
  <c r="X25" i="19"/>
  <c r="W25" i="19"/>
  <c r="V25" i="19"/>
  <c r="Y24" i="19"/>
  <c r="X24" i="19"/>
  <c r="W24" i="19"/>
  <c r="V24" i="19"/>
  <c r="Y23" i="19"/>
  <c r="X23" i="19"/>
  <c r="W23" i="19"/>
  <c r="V23" i="19"/>
  <c r="Y22" i="19"/>
  <c r="X22" i="19"/>
  <c r="W22" i="19"/>
  <c r="V22" i="19"/>
  <c r="Y21" i="19"/>
  <c r="X21" i="19"/>
  <c r="W21" i="19"/>
  <c r="V21" i="19"/>
  <c r="Y20" i="19"/>
  <c r="X20" i="19"/>
  <c r="W20" i="19"/>
  <c r="V20" i="19"/>
  <c r="Y19" i="19"/>
  <c r="X19" i="19"/>
  <c r="W19" i="19"/>
  <c r="V19" i="19"/>
  <c r="Y18" i="19"/>
  <c r="X18" i="19"/>
  <c r="W18" i="19"/>
  <c r="V18" i="19"/>
  <c r="Y17" i="19"/>
  <c r="X17" i="19"/>
  <c r="W17" i="19"/>
  <c r="V17" i="19"/>
  <c r="Y16" i="19"/>
  <c r="X16" i="19"/>
  <c r="W16" i="19"/>
  <c r="V16" i="19"/>
  <c r="Y15" i="19"/>
  <c r="X15" i="19"/>
  <c r="W15" i="19"/>
  <c r="V15" i="19"/>
  <c r="Y14" i="19"/>
  <c r="X14" i="19"/>
  <c r="W14" i="19"/>
  <c r="V14" i="19"/>
  <c r="Y13" i="19"/>
  <c r="X13" i="19"/>
  <c r="W13" i="19"/>
  <c r="V13" i="19"/>
  <c r="Y12" i="19"/>
  <c r="AC12" i="19" s="1"/>
  <c r="AG12" i="19" s="1"/>
  <c r="X12" i="19"/>
  <c r="AB12" i="19" s="1"/>
  <c r="AF12" i="19" s="1"/>
  <c r="W12" i="19"/>
  <c r="AA12" i="19" s="1"/>
  <c r="AE12" i="19" s="1"/>
  <c r="V12" i="19"/>
  <c r="Z12" i="19" s="1"/>
  <c r="D12" i="19"/>
  <c r="AH226" i="21" l="1"/>
  <c r="AI226" i="21" s="1"/>
  <c r="AJ226" i="21" s="1"/>
  <c r="AG226" i="21"/>
  <c r="AG223" i="21"/>
  <c r="AH223" i="21"/>
  <c r="AI223" i="21" s="1"/>
  <c r="AJ223" i="21" s="1"/>
  <c r="AB111" i="19"/>
  <c r="AF111" i="19" s="1"/>
  <c r="Z135" i="21"/>
  <c r="AB135" i="21"/>
  <c r="AF135" i="21" s="1"/>
  <c r="AH13" i="21"/>
  <c r="AI13" i="21" s="1"/>
  <c r="AJ13" i="21" s="1"/>
  <c r="AD13" i="21"/>
  <c r="AH15" i="21"/>
  <c r="AI15" i="21" s="1"/>
  <c r="AJ15" i="21" s="1"/>
  <c r="AD15" i="21"/>
  <c r="AH21" i="21"/>
  <c r="AI21" i="21" s="1"/>
  <c r="AJ21" i="21" s="1"/>
  <c r="AD21" i="21"/>
  <c r="AH34" i="21"/>
  <c r="AI34" i="21" s="1"/>
  <c r="AJ34" i="21" s="1"/>
  <c r="AD34" i="21"/>
  <c r="AH42" i="21"/>
  <c r="AI42" i="21" s="1"/>
  <c r="AJ42" i="21" s="1"/>
  <c r="AD42" i="21"/>
  <c r="AH54" i="21"/>
  <c r="AI54" i="21" s="1"/>
  <c r="AJ54" i="21" s="1"/>
  <c r="AD54" i="21"/>
  <c r="AH64" i="21"/>
  <c r="AI64" i="21" s="1"/>
  <c r="AJ64" i="21" s="1"/>
  <c r="AD64" i="21"/>
  <c r="AH78" i="21"/>
  <c r="AI78" i="21" s="1"/>
  <c r="AJ78" i="21" s="1"/>
  <c r="AD78" i="21"/>
  <c r="AH86" i="21"/>
  <c r="AI86" i="21" s="1"/>
  <c r="AJ86" i="21" s="1"/>
  <c r="AD86" i="21"/>
  <c r="AH96" i="21"/>
  <c r="AI96" i="21" s="1"/>
  <c r="AJ96" i="21" s="1"/>
  <c r="AD96" i="21"/>
  <c r="AH104" i="21"/>
  <c r="AI104" i="21" s="1"/>
  <c r="AJ104" i="21" s="1"/>
  <c r="AD104" i="21"/>
  <c r="AH119" i="21"/>
  <c r="AI119" i="21" s="1"/>
  <c r="AJ119" i="21" s="1"/>
  <c r="AD119" i="21"/>
  <c r="AH12" i="21"/>
  <c r="AI12" i="21" s="1"/>
  <c r="AJ12" i="21" s="1"/>
  <c r="AD12" i="21"/>
  <c r="AH14" i="21"/>
  <c r="AI14" i="21" s="1"/>
  <c r="AJ14" i="21" s="1"/>
  <c r="AD14" i="21"/>
  <c r="AH16" i="21"/>
  <c r="AI16" i="21" s="1"/>
  <c r="AJ16" i="21" s="1"/>
  <c r="AD16" i="21"/>
  <c r="AH26" i="21"/>
  <c r="AI26" i="21" s="1"/>
  <c r="AJ26" i="21" s="1"/>
  <c r="AD26" i="21"/>
  <c r="AH38" i="21"/>
  <c r="AI38" i="21" s="1"/>
  <c r="AJ38" i="21" s="1"/>
  <c r="AD38" i="21"/>
  <c r="AH46" i="21"/>
  <c r="AI46" i="21" s="1"/>
  <c r="AJ46" i="21" s="1"/>
  <c r="AD46" i="21"/>
  <c r="AH60" i="21"/>
  <c r="AI60" i="21" s="1"/>
  <c r="AJ60" i="21" s="1"/>
  <c r="AD60" i="21"/>
  <c r="AH72" i="21"/>
  <c r="AI72" i="21" s="1"/>
  <c r="AJ72" i="21" s="1"/>
  <c r="AD72" i="21"/>
  <c r="AH84" i="21"/>
  <c r="AI84" i="21" s="1"/>
  <c r="AJ84" i="21" s="1"/>
  <c r="AD84" i="21"/>
  <c r="AH92" i="21"/>
  <c r="AI92" i="21" s="1"/>
  <c r="AJ92" i="21" s="1"/>
  <c r="AD92" i="21"/>
  <c r="AH102" i="21"/>
  <c r="AI102" i="21" s="1"/>
  <c r="AJ102" i="21" s="1"/>
  <c r="AD102" i="21"/>
  <c r="AH115" i="21"/>
  <c r="AI115" i="21" s="1"/>
  <c r="AJ115" i="21" s="1"/>
  <c r="AD115" i="21"/>
  <c r="D225" i="21"/>
  <c r="Z123" i="21"/>
  <c r="AB123" i="21"/>
  <c r="AF123" i="21" s="1"/>
  <c r="AD135" i="21"/>
  <c r="AH139" i="21"/>
  <c r="AI139" i="21" s="1"/>
  <c r="AJ139" i="21" s="1"/>
  <c r="AD139" i="21"/>
  <c r="Z143" i="21"/>
  <c r="AB143" i="21"/>
  <c r="AF143" i="21" s="1"/>
  <c r="Z163" i="21"/>
  <c r="AB163" i="21"/>
  <c r="AF163" i="21" s="1"/>
  <c r="Z168" i="21"/>
  <c r="AB168" i="21"/>
  <c r="AF168" i="21" s="1"/>
  <c r="Z176" i="21"/>
  <c r="AB176" i="21"/>
  <c r="AF176" i="21" s="1"/>
  <c r="Z180" i="21"/>
  <c r="AB180" i="21"/>
  <c r="AF180" i="21" s="1"/>
  <c r="Z184" i="21"/>
  <c r="AB184" i="21"/>
  <c r="AF184" i="21" s="1"/>
  <c r="Z188" i="21"/>
  <c r="AB188" i="21"/>
  <c r="AF188" i="21" s="1"/>
  <c r="Z208" i="21"/>
  <c r="AB208" i="21"/>
  <c r="AF208" i="21" s="1"/>
  <c r="Z210" i="21"/>
  <c r="AB210" i="21"/>
  <c r="AF210" i="21" s="1"/>
  <c r="Z212" i="21"/>
  <c r="AB212" i="21"/>
  <c r="AF212" i="21" s="1"/>
  <c r="Z215" i="21"/>
  <c r="AB215" i="21"/>
  <c r="AF215" i="21" s="1"/>
  <c r="Z217" i="21"/>
  <c r="AB217" i="21"/>
  <c r="AF217" i="21" s="1"/>
  <c r="Z220" i="21"/>
  <c r="AB220" i="21"/>
  <c r="AF220" i="21" s="1"/>
  <c r="AH18" i="20"/>
  <c r="AI18" i="20" s="1"/>
  <c r="AD18" i="20"/>
  <c r="AH27" i="20"/>
  <c r="AI27" i="20" s="1"/>
  <c r="AJ27" i="20" s="1"/>
  <c r="AD27" i="20"/>
  <c r="AH12" i="20"/>
  <c r="AI12" i="20" s="1"/>
  <c r="AJ12" i="20" s="1"/>
  <c r="AD12" i="20"/>
  <c r="AJ18" i="20"/>
  <c r="AH21" i="20"/>
  <c r="AI21" i="20" s="1"/>
  <c r="AJ21" i="20" s="1"/>
  <c r="AD21" i="20"/>
  <c r="AH31" i="19"/>
  <c r="AI31" i="19" s="1"/>
  <c r="AJ31" i="19" s="1"/>
  <c r="AD31" i="19"/>
  <c r="AH71" i="19"/>
  <c r="AI71" i="19" s="1"/>
  <c r="AJ71" i="19" s="1"/>
  <c r="AD71" i="19"/>
  <c r="AH111" i="19"/>
  <c r="AI111" i="19" s="1"/>
  <c r="AJ111" i="19" s="1"/>
  <c r="AD111" i="19"/>
  <c r="AH12" i="19"/>
  <c r="AI12" i="19" s="1"/>
  <c r="AJ12" i="19" s="1"/>
  <c r="AD12" i="19"/>
  <c r="AH51" i="19"/>
  <c r="AI51" i="19" s="1"/>
  <c r="AJ51" i="19" s="1"/>
  <c r="AD51" i="19"/>
  <c r="AH91" i="19"/>
  <c r="AI91" i="19" s="1"/>
  <c r="AJ91" i="19" s="1"/>
  <c r="AD91" i="19"/>
  <c r="AH151" i="19"/>
  <c r="AI151" i="19" s="1"/>
  <c r="AJ151" i="19" s="1"/>
  <c r="AD151" i="19"/>
  <c r="AH191" i="19"/>
  <c r="AI191" i="19" s="1"/>
  <c r="AJ191" i="19" s="1"/>
  <c r="AD191" i="19"/>
  <c r="AH231" i="19"/>
  <c r="AI231" i="19" s="1"/>
  <c r="AD231" i="19"/>
  <c r="AH351" i="19"/>
  <c r="AI351" i="19" s="1"/>
  <c r="AJ351" i="19" s="1"/>
  <c r="AD351" i="19"/>
  <c r="AH391" i="19"/>
  <c r="AI391" i="19" s="1"/>
  <c r="AJ391" i="19" s="1"/>
  <c r="AD391" i="19"/>
  <c r="AH431" i="19"/>
  <c r="AI431" i="19" s="1"/>
  <c r="AD431" i="19"/>
  <c r="AH131" i="19"/>
  <c r="AI131" i="19" s="1"/>
  <c r="AJ131" i="19" s="1"/>
  <c r="AD131" i="19"/>
  <c r="AH171" i="19"/>
  <c r="AI171" i="19" s="1"/>
  <c r="AJ171" i="19" s="1"/>
  <c r="AD171" i="19"/>
  <c r="AH211" i="19"/>
  <c r="AI211" i="19" s="1"/>
  <c r="AJ211" i="19" s="1"/>
  <c r="AD211" i="19"/>
  <c r="AJ231" i="19"/>
  <c r="AH271" i="19"/>
  <c r="AI271" i="19" s="1"/>
  <c r="AJ271" i="19" s="1"/>
  <c r="AD271" i="19"/>
  <c r="AH331" i="19"/>
  <c r="AI331" i="19" s="1"/>
  <c r="AJ331" i="19" s="1"/>
  <c r="AD331" i="19"/>
  <c r="AH371" i="19"/>
  <c r="AI371" i="19" s="1"/>
  <c r="AJ371" i="19" s="1"/>
  <c r="AD371" i="19"/>
  <c r="AH411" i="19"/>
  <c r="AI411" i="19" s="1"/>
  <c r="AJ411" i="19" s="1"/>
  <c r="AD411" i="19"/>
  <c r="AJ431" i="19"/>
  <c r="AH135" i="21" l="1"/>
  <c r="AI135" i="21" s="1"/>
  <c r="AJ135" i="21" s="1"/>
  <c r="AH220" i="21"/>
  <c r="AI220" i="21" s="1"/>
  <c r="AJ220" i="21" s="1"/>
  <c r="AD220" i="21"/>
  <c r="AH217" i="21"/>
  <c r="AI217" i="21" s="1"/>
  <c r="AJ217" i="21" s="1"/>
  <c r="AD217" i="21"/>
  <c r="AH215" i="21"/>
  <c r="AI215" i="21" s="1"/>
  <c r="AJ215" i="21" s="1"/>
  <c r="AD215" i="21"/>
  <c r="AH212" i="21"/>
  <c r="AI212" i="21" s="1"/>
  <c r="AJ212" i="21" s="1"/>
  <c r="AD212" i="21"/>
  <c r="AH210" i="21"/>
  <c r="AI210" i="21" s="1"/>
  <c r="AJ210" i="21" s="1"/>
  <c r="AD210" i="21"/>
  <c r="AH208" i="21"/>
  <c r="AI208" i="21" s="1"/>
  <c r="AJ208" i="21" s="1"/>
  <c r="AD208" i="21"/>
  <c r="AH188" i="21"/>
  <c r="AI188" i="21" s="1"/>
  <c r="AJ188" i="21" s="1"/>
  <c r="AD188" i="21"/>
  <c r="AH184" i="21"/>
  <c r="AI184" i="21" s="1"/>
  <c r="AJ184" i="21" s="1"/>
  <c r="AD184" i="21"/>
  <c r="AH180" i="21"/>
  <c r="AI180" i="21" s="1"/>
  <c r="AJ180" i="21" s="1"/>
  <c r="AD180" i="21"/>
  <c r="AH176" i="21"/>
  <c r="AI176" i="21" s="1"/>
  <c r="AJ176" i="21" s="1"/>
  <c r="AD176" i="21"/>
  <c r="AH168" i="21"/>
  <c r="AI168" i="21" s="1"/>
  <c r="AJ168" i="21" s="1"/>
  <c r="AD168" i="21"/>
  <c r="AH163" i="21"/>
  <c r="AI163" i="21" s="1"/>
  <c r="AJ163" i="21" s="1"/>
  <c r="AD163" i="21"/>
  <c r="AH143" i="21"/>
  <c r="AI143" i="21" s="1"/>
  <c r="AJ143" i="21" s="1"/>
  <c r="AD143" i="21"/>
  <c r="AH123" i="21"/>
  <c r="AI123" i="21" s="1"/>
  <c r="AJ123" i="21" s="1"/>
  <c r="AD123" i="21"/>
  <c r="Y145" i="18"/>
  <c r="X145" i="18"/>
  <c r="W145" i="18"/>
  <c r="V145" i="18"/>
  <c r="Y144" i="18"/>
  <c r="X144" i="18"/>
  <c r="W144" i="18"/>
  <c r="V144" i="18"/>
  <c r="Y143" i="18"/>
  <c r="X143" i="18"/>
  <c r="W143" i="18"/>
  <c r="V143" i="18"/>
  <c r="Y142" i="18"/>
  <c r="X142" i="18"/>
  <c r="W142" i="18"/>
  <c r="V142" i="18"/>
  <c r="Y141" i="18"/>
  <c r="X141" i="18"/>
  <c r="W141" i="18"/>
  <c r="V141" i="18"/>
  <c r="Y140" i="18"/>
  <c r="X140" i="18"/>
  <c r="W140" i="18"/>
  <c r="V140" i="18"/>
  <c r="Y139" i="18"/>
  <c r="X139" i="18"/>
  <c r="W139" i="18"/>
  <c r="V139" i="18"/>
  <c r="Y138" i="18"/>
  <c r="X138" i="18"/>
  <c r="W138" i="18"/>
  <c r="V138" i="18"/>
  <c r="Y137" i="18"/>
  <c r="X137" i="18"/>
  <c r="W137" i="18"/>
  <c r="V137" i="18"/>
  <c r="Y136" i="18"/>
  <c r="X136" i="18"/>
  <c r="W136" i="18"/>
  <c r="V136" i="18"/>
  <c r="Y135" i="18"/>
  <c r="X135" i="18"/>
  <c r="W135" i="18"/>
  <c r="V135" i="18"/>
  <c r="Y134" i="18"/>
  <c r="AC134" i="18" s="1"/>
  <c r="AG134" i="18" s="1"/>
  <c r="X134" i="18"/>
  <c r="W134" i="18"/>
  <c r="AA134" i="18" s="1"/>
  <c r="AE134" i="18" s="1"/>
  <c r="V134" i="18"/>
  <c r="Z134" i="18" s="1"/>
  <c r="D134" i="18"/>
  <c r="Y133" i="18"/>
  <c r="X133" i="18"/>
  <c r="W133" i="18"/>
  <c r="V133" i="18"/>
  <c r="Y132" i="18"/>
  <c r="X132" i="18"/>
  <c r="W132" i="18"/>
  <c r="V132" i="18"/>
  <c r="Y131" i="18"/>
  <c r="X131" i="18"/>
  <c r="W131" i="18"/>
  <c r="V131" i="18"/>
  <c r="Y130" i="18"/>
  <c r="X130" i="18"/>
  <c r="W130" i="18"/>
  <c r="V130" i="18"/>
  <c r="Y129" i="18"/>
  <c r="AC129" i="18" s="1"/>
  <c r="AG129" i="18" s="1"/>
  <c r="X129" i="18"/>
  <c r="AB129" i="18" s="1"/>
  <c r="AF129" i="18" s="1"/>
  <c r="W129" i="18"/>
  <c r="AA129" i="18" s="1"/>
  <c r="AE129" i="18" s="1"/>
  <c r="V129" i="18"/>
  <c r="Z129" i="18" s="1"/>
  <c r="D129" i="18"/>
  <c r="Y128" i="18"/>
  <c r="X128" i="18"/>
  <c r="W128" i="18"/>
  <c r="V128" i="18"/>
  <c r="Y127" i="18"/>
  <c r="X127" i="18"/>
  <c r="W127" i="18"/>
  <c r="V127" i="18"/>
  <c r="Y126" i="18"/>
  <c r="X126" i="18"/>
  <c r="W126" i="18"/>
  <c r="V126" i="18"/>
  <c r="Y125" i="18"/>
  <c r="X125" i="18"/>
  <c r="W125" i="18"/>
  <c r="V125" i="18"/>
  <c r="Y124" i="18"/>
  <c r="AC124" i="18" s="1"/>
  <c r="AG124" i="18" s="1"/>
  <c r="X124" i="18"/>
  <c r="AB124" i="18" s="1"/>
  <c r="AF124" i="18" s="1"/>
  <c r="W124" i="18"/>
  <c r="AA124" i="18" s="1"/>
  <c r="AE124" i="18" s="1"/>
  <c r="V124" i="18"/>
  <c r="Z124" i="18" s="1"/>
  <c r="D124" i="18"/>
  <c r="Y123" i="18"/>
  <c r="X123" i="18"/>
  <c r="W123" i="18"/>
  <c r="V123" i="18"/>
  <c r="Y122" i="18"/>
  <c r="X122" i="18"/>
  <c r="W122" i="18"/>
  <c r="V122" i="18"/>
  <c r="Y121" i="18"/>
  <c r="X121" i="18"/>
  <c r="W121" i="18"/>
  <c r="V121" i="18"/>
  <c r="Y120" i="18"/>
  <c r="X120" i="18"/>
  <c r="W120" i="18"/>
  <c r="V120" i="18"/>
  <c r="Y119" i="18"/>
  <c r="AC119" i="18" s="1"/>
  <c r="AG119" i="18" s="1"/>
  <c r="X119" i="18"/>
  <c r="AB119" i="18" s="1"/>
  <c r="AF119" i="18" s="1"/>
  <c r="W119" i="18"/>
  <c r="AA119" i="18" s="1"/>
  <c r="AE119" i="18" s="1"/>
  <c r="V119" i="18"/>
  <c r="Z119" i="18" s="1"/>
  <c r="D119" i="18"/>
  <c r="Y118" i="18"/>
  <c r="X118" i="18"/>
  <c r="W118" i="18"/>
  <c r="V118" i="18"/>
  <c r="Y117" i="18"/>
  <c r="X117" i="18"/>
  <c r="W117" i="18"/>
  <c r="V117" i="18"/>
  <c r="Y116" i="18"/>
  <c r="AC116" i="18" s="1"/>
  <c r="AG116" i="18" s="1"/>
  <c r="X116" i="18"/>
  <c r="AB116" i="18" s="1"/>
  <c r="AF116" i="18" s="1"/>
  <c r="W116" i="18"/>
  <c r="AA116" i="18" s="1"/>
  <c r="AE116" i="18" s="1"/>
  <c r="V116" i="18"/>
  <c r="Z116" i="18" s="1"/>
  <c r="D116" i="18"/>
  <c r="Y115" i="18"/>
  <c r="X115" i="18"/>
  <c r="W115" i="18"/>
  <c r="V115" i="18"/>
  <c r="Y114" i="18"/>
  <c r="X114" i="18"/>
  <c r="W114" i="18"/>
  <c r="V114" i="18"/>
  <c r="Y113" i="18"/>
  <c r="X113" i="18"/>
  <c r="W113" i="18"/>
  <c r="V113" i="18"/>
  <c r="Y112" i="18"/>
  <c r="X112" i="18"/>
  <c r="W112" i="18"/>
  <c r="V112" i="18"/>
  <c r="Y111" i="18"/>
  <c r="AC111" i="18" s="1"/>
  <c r="AG111" i="18" s="1"/>
  <c r="X111" i="18"/>
  <c r="AB111" i="18" s="1"/>
  <c r="AF111" i="18" s="1"/>
  <c r="W111" i="18"/>
  <c r="AA111" i="18" s="1"/>
  <c r="AE111" i="18" s="1"/>
  <c r="V111" i="18"/>
  <c r="Z111" i="18" s="1"/>
  <c r="D111" i="18"/>
  <c r="Y110" i="18"/>
  <c r="X110" i="18"/>
  <c r="W110" i="18"/>
  <c r="V110" i="18"/>
  <c r="Y109" i="18"/>
  <c r="AC109" i="18" s="1"/>
  <c r="AG109" i="18" s="1"/>
  <c r="X109" i="18"/>
  <c r="AB109" i="18" s="1"/>
  <c r="AF109" i="18" s="1"/>
  <c r="W109" i="18"/>
  <c r="AA109" i="18" s="1"/>
  <c r="AE109" i="18" s="1"/>
  <c r="V109" i="18"/>
  <c r="Z109" i="18" s="1"/>
  <c r="D109" i="18"/>
  <c r="Y108" i="18"/>
  <c r="X108" i="18"/>
  <c r="W108" i="18"/>
  <c r="V108" i="18"/>
  <c r="Y107" i="18"/>
  <c r="X107" i="18"/>
  <c r="W107" i="18"/>
  <c r="V107" i="18"/>
  <c r="Y106" i="18"/>
  <c r="AC106" i="18" s="1"/>
  <c r="AG106" i="18" s="1"/>
  <c r="X106" i="18"/>
  <c r="AB106" i="18" s="1"/>
  <c r="AF106" i="18" s="1"/>
  <c r="W106" i="18"/>
  <c r="AA106" i="18" s="1"/>
  <c r="AE106" i="18" s="1"/>
  <c r="V106" i="18"/>
  <c r="Z106" i="18" s="1"/>
  <c r="D106" i="18"/>
  <c r="Y105" i="18"/>
  <c r="X105" i="18"/>
  <c r="W105" i="18"/>
  <c r="V105" i="18"/>
  <c r="Y104" i="18"/>
  <c r="AC104" i="18" s="1"/>
  <c r="AG104" i="18" s="1"/>
  <c r="X104" i="18"/>
  <c r="AB104" i="18" s="1"/>
  <c r="AF104" i="18" s="1"/>
  <c r="W104" i="18"/>
  <c r="AA104" i="18" s="1"/>
  <c r="AE104" i="18" s="1"/>
  <c r="V104" i="18"/>
  <c r="Z104" i="18" s="1"/>
  <c r="D104" i="18"/>
  <c r="Y103" i="18"/>
  <c r="X103" i="18"/>
  <c r="W103" i="18"/>
  <c r="V103" i="18"/>
  <c r="Y102" i="18"/>
  <c r="AC102" i="18" s="1"/>
  <c r="AG102" i="18" s="1"/>
  <c r="X102" i="18"/>
  <c r="AB102" i="18" s="1"/>
  <c r="AF102" i="18" s="1"/>
  <c r="W102" i="18"/>
  <c r="AA102" i="18" s="1"/>
  <c r="AE102" i="18" s="1"/>
  <c r="V102" i="18"/>
  <c r="Z102" i="18" s="1"/>
  <c r="D102" i="18"/>
  <c r="Y101" i="18"/>
  <c r="X101" i="18"/>
  <c r="W101" i="18"/>
  <c r="V101" i="18"/>
  <c r="Y100" i="18"/>
  <c r="X100" i="18"/>
  <c r="W100" i="18"/>
  <c r="V100" i="18"/>
  <c r="Y99" i="18"/>
  <c r="X99" i="18"/>
  <c r="W99" i="18"/>
  <c r="V99" i="18"/>
  <c r="Y98" i="18"/>
  <c r="X98" i="18"/>
  <c r="W98" i="18"/>
  <c r="V98" i="18"/>
  <c r="Y97" i="18"/>
  <c r="X97" i="18"/>
  <c r="W97" i="18"/>
  <c r="V97" i="18"/>
  <c r="Y96" i="18"/>
  <c r="X96" i="18"/>
  <c r="W96" i="18"/>
  <c r="V96" i="18"/>
  <c r="Y95" i="18"/>
  <c r="X95" i="18"/>
  <c r="W95" i="18"/>
  <c r="V95" i="18"/>
  <c r="Y94" i="18"/>
  <c r="X94" i="18"/>
  <c r="W94" i="18"/>
  <c r="V94" i="18"/>
  <c r="Y93" i="18"/>
  <c r="X93" i="18"/>
  <c r="W93" i="18"/>
  <c r="V93" i="18"/>
  <c r="Y92" i="18"/>
  <c r="X92" i="18"/>
  <c r="W92" i="18"/>
  <c r="V92" i="18"/>
  <c r="Y91" i="18"/>
  <c r="X91" i="18"/>
  <c r="W91" i="18"/>
  <c r="V91" i="18"/>
  <c r="Y90" i="18"/>
  <c r="X90" i="18"/>
  <c r="W90" i="18"/>
  <c r="V90" i="18"/>
  <c r="Y89" i="18"/>
  <c r="AC89" i="18" s="1"/>
  <c r="AG89" i="18" s="1"/>
  <c r="X89" i="18"/>
  <c r="AB89" i="18" s="1"/>
  <c r="AF89" i="18" s="1"/>
  <c r="W89" i="18"/>
  <c r="AA89" i="18" s="1"/>
  <c r="AE89" i="18" s="1"/>
  <c r="V89" i="18"/>
  <c r="Z89" i="18" s="1"/>
  <c r="D89" i="18"/>
  <c r="Y88" i="18"/>
  <c r="X88" i="18"/>
  <c r="W88" i="18"/>
  <c r="V88" i="18"/>
  <c r="Y87" i="18"/>
  <c r="X87" i="18"/>
  <c r="W87" i="18"/>
  <c r="V87" i="18"/>
  <c r="Y86" i="18"/>
  <c r="X86" i="18"/>
  <c r="W86" i="18"/>
  <c r="V86" i="18"/>
  <c r="Y85" i="18"/>
  <c r="AC85" i="18" s="1"/>
  <c r="AG85" i="18" s="1"/>
  <c r="X85" i="18"/>
  <c r="AB85" i="18" s="1"/>
  <c r="AF85" i="18" s="1"/>
  <c r="W85" i="18"/>
  <c r="AA85" i="18" s="1"/>
  <c r="AE85" i="18" s="1"/>
  <c r="V85" i="18"/>
  <c r="Z85" i="18" s="1"/>
  <c r="D85" i="18"/>
  <c r="Y84" i="18"/>
  <c r="X84" i="18"/>
  <c r="W84" i="18"/>
  <c r="V84" i="18"/>
  <c r="Y83" i="18"/>
  <c r="X83" i="18"/>
  <c r="W83" i="18"/>
  <c r="V83" i="18"/>
  <c r="Y82" i="18"/>
  <c r="X82" i="18"/>
  <c r="W82" i="18"/>
  <c r="V82" i="18"/>
  <c r="Y81" i="18"/>
  <c r="X81" i="18"/>
  <c r="W81" i="18"/>
  <c r="V81" i="18"/>
  <c r="Y80" i="18"/>
  <c r="AC80" i="18" s="1"/>
  <c r="AG80" i="18" s="1"/>
  <c r="X80" i="18"/>
  <c r="AB80" i="18" s="1"/>
  <c r="AF80" i="18" s="1"/>
  <c r="W80" i="18"/>
  <c r="AA80" i="18" s="1"/>
  <c r="AE80" i="18" s="1"/>
  <c r="V80" i="18"/>
  <c r="Z80" i="18" s="1"/>
  <c r="D80" i="18"/>
  <c r="Y79" i="18"/>
  <c r="X79" i="18"/>
  <c r="W79" i="18"/>
  <c r="V79" i="18"/>
  <c r="Y78" i="18"/>
  <c r="X78" i="18"/>
  <c r="W78" i="18"/>
  <c r="V78" i="18"/>
  <c r="Y77" i="18"/>
  <c r="X77" i="18"/>
  <c r="W77" i="18"/>
  <c r="V77" i="18"/>
  <c r="Y76" i="18"/>
  <c r="X76" i="18"/>
  <c r="W76" i="18"/>
  <c r="V76" i="18"/>
  <c r="Y75" i="18"/>
  <c r="X75" i="18"/>
  <c r="W75" i="18"/>
  <c r="V75" i="18"/>
  <c r="Y74" i="18"/>
  <c r="AC74" i="18" s="1"/>
  <c r="AG74" i="18" s="1"/>
  <c r="X74" i="18"/>
  <c r="AB74" i="18" s="1"/>
  <c r="AF74" i="18" s="1"/>
  <c r="W74" i="18"/>
  <c r="AA74" i="18" s="1"/>
  <c r="AE74" i="18" s="1"/>
  <c r="V74" i="18"/>
  <c r="Z74" i="18" s="1"/>
  <c r="D74" i="18"/>
  <c r="Y73" i="18"/>
  <c r="X73" i="18"/>
  <c r="W73" i="18"/>
  <c r="V73" i="18"/>
  <c r="Y72" i="18"/>
  <c r="X72" i="18"/>
  <c r="W72" i="18"/>
  <c r="V72" i="18"/>
  <c r="Y71" i="18"/>
  <c r="X71" i="18"/>
  <c r="W71" i="18"/>
  <c r="V71" i="18"/>
  <c r="Y70" i="18"/>
  <c r="AC70" i="18" s="1"/>
  <c r="AG70" i="18" s="1"/>
  <c r="X70" i="18"/>
  <c r="AB70" i="18" s="1"/>
  <c r="AF70" i="18" s="1"/>
  <c r="W70" i="18"/>
  <c r="AA70" i="18" s="1"/>
  <c r="AE70" i="18" s="1"/>
  <c r="V70" i="18"/>
  <c r="Z70" i="18" s="1"/>
  <c r="D70" i="18"/>
  <c r="Y69" i="18"/>
  <c r="X69" i="18"/>
  <c r="W69" i="18"/>
  <c r="V69" i="18"/>
  <c r="Y68" i="18"/>
  <c r="X68" i="18"/>
  <c r="W68" i="18"/>
  <c r="V68" i="18"/>
  <c r="Y67" i="18"/>
  <c r="X67" i="18"/>
  <c r="W67" i="18"/>
  <c r="V67" i="18"/>
  <c r="Y66" i="18"/>
  <c r="X66" i="18"/>
  <c r="W66" i="18"/>
  <c r="V66" i="18"/>
  <c r="Y65" i="18"/>
  <c r="X65" i="18"/>
  <c r="W65" i="18"/>
  <c r="V65" i="18"/>
  <c r="Y64" i="18"/>
  <c r="X64" i="18"/>
  <c r="W64" i="18"/>
  <c r="V64" i="18"/>
  <c r="Y63" i="18"/>
  <c r="X63" i="18"/>
  <c r="W63" i="18"/>
  <c r="V63" i="18"/>
  <c r="Y62" i="18"/>
  <c r="AC62" i="18" s="1"/>
  <c r="AG62" i="18" s="1"/>
  <c r="X62" i="18"/>
  <c r="AB62" i="18" s="1"/>
  <c r="AF62" i="18" s="1"/>
  <c r="W62" i="18"/>
  <c r="AA62" i="18" s="1"/>
  <c r="AE62" i="18" s="1"/>
  <c r="V62" i="18"/>
  <c r="Z62" i="18" s="1"/>
  <c r="D62" i="18"/>
  <c r="Y61" i="18"/>
  <c r="X61" i="18"/>
  <c r="W61" i="18"/>
  <c r="V61" i="18"/>
  <c r="Y60" i="18"/>
  <c r="X60" i="18"/>
  <c r="W60" i="18"/>
  <c r="V60" i="18"/>
  <c r="Y59" i="18"/>
  <c r="X59" i="18"/>
  <c r="W59" i="18"/>
  <c r="V59" i="18"/>
  <c r="Y58" i="18"/>
  <c r="X58" i="18"/>
  <c r="W58" i="18"/>
  <c r="V58" i="18"/>
  <c r="Y57" i="18"/>
  <c r="X57" i="18"/>
  <c r="W57" i="18"/>
  <c r="V57" i="18"/>
  <c r="Y56" i="18"/>
  <c r="AC56" i="18" s="1"/>
  <c r="AG56" i="18" s="1"/>
  <c r="X56" i="18"/>
  <c r="AB56" i="18" s="1"/>
  <c r="AF56" i="18" s="1"/>
  <c r="W56" i="18"/>
  <c r="AA56" i="18" s="1"/>
  <c r="AE56" i="18" s="1"/>
  <c r="V56" i="18"/>
  <c r="Z56" i="18" s="1"/>
  <c r="D56" i="18"/>
  <c r="Y55" i="18"/>
  <c r="X55" i="18"/>
  <c r="W55" i="18"/>
  <c r="V55" i="18"/>
  <c r="Y54" i="18"/>
  <c r="X54" i="18"/>
  <c r="W54" i="18"/>
  <c r="V54" i="18"/>
  <c r="Y53" i="18"/>
  <c r="X53" i="18"/>
  <c r="W53" i="18"/>
  <c r="V53" i="18"/>
  <c r="Y52" i="18"/>
  <c r="X52" i="18"/>
  <c r="W52" i="18"/>
  <c r="V52" i="18"/>
  <c r="Y51" i="18"/>
  <c r="X51" i="18"/>
  <c r="W51" i="18"/>
  <c r="V51" i="18"/>
  <c r="Y50" i="18"/>
  <c r="AC50" i="18" s="1"/>
  <c r="AG50" i="18" s="1"/>
  <c r="X50" i="18"/>
  <c r="AB50" i="18" s="1"/>
  <c r="AF50" i="18" s="1"/>
  <c r="W50" i="18"/>
  <c r="AA50" i="18" s="1"/>
  <c r="AE50" i="18" s="1"/>
  <c r="V50" i="18"/>
  <c r="Z50" i="18" s="1"/>
  <c r="D50" i="18"/>
  <c r="Y49" i="18"/>
  <c r="X49" i="18"/>
  <c r="W49" i="18"/>
  <c r="V49" i="18"/>
  <c r="Y48" i="18"/>
  <c r="X48" i="18"/>
  <c r="W48" i="18"/>
  <c r="V48" i="18"/>
  <c r="Y47" i="18"/>
  <c r="X47" i="18"/>
  <c r="W47" i="18"/>
  <c r="V47" i="18"/>
  <c r="Y46" i="18"/>
  <c r="X46" i="18"/>
  <c r="W46" i="18"/>
  <c r="V46" i="18"/>
  <c r="Y45" i="18"/>
  <c r="X45" i="18"/>
  <c r="W45" i="18"/>
  <c r="V45" i="18"/>
  <c r="Y44" i="18"/>
  <c r="X44" i="18"/>
  <c r="W44" i="18"/>
  <c r="V44" i="18"/>
  <c r="Y43" i="18"/>
  <c r="X43" i="18"/>
  <c r="W43" i="18"/>
  <c r="V43" i="18"/>
  <c r="Y42" i="18"/>
  <c r="AC42" i="18" s="1"/>
  <c r="AG42" i="18" s="1"/>
  <c r="X42" i="18"/>
  <c r="AB42" i="18" s="1"/>
  <c r="AF42" i="18" s="1"/>
  <c r="W42" i="18"/>
  <c r="AA42" i="18" s="1"/>
  <c r="AE42" i="18" s="1"/>
  <c r="V42" i="18"/>
  <c r="Z42" i="18" s="1"/>
  <c r="D42" i="18"/>
  <c r="Y41" i="18"/>
  <c r="X41" i="18"/>
  <c r="W41" i="18"/>
  <c r="V41" i="18"/>
  <c r="Y40" i="18"/>
  <c r="X40" i="18"/>
  <c r="W40" i="18"/>
  <c r="V40" i="18"/>
  <c r="Y39" i="18"/>
  <c r="X39" i="18"/>
  <c r="W39" i="18"/>
  <c r="V39" i="18"/>
  <c r="Y38" i="18"/>
  <c r="X38" i="18"/>
  <c r="W38" i="18"/>
  <c r="V38" i="18"/>
  <c r="Y37" i="18"/>
  <c r="X37" i="18"/>
  <c r="W37" i="18"/>
  <c r="V37" i="18"/>
  <c r="Y36" i="18"/>
  <c r="X36" i="18"/>
  <c r="W36" i="18"/>
  <c r="V36" i="18"/>
  <c r="Y35" i="18"/>
  <c r="X35" i="18"/>
  <c r="W35" i="18"/>
  <c r="V35" i="18"/>
  <c r="Y34" i="18"/>
  <c r="AC34" i="18" s="1"/>
  <c r="AG34" i="18" s="1"/>
  <c r="X34" i="18"/>
  <c r="AB34" i="18" s="1"/>
  <c r="AF34" i="18" s="1"/>
  <c r="W34" i="18"/>
  <c r="AA34" i="18" s="1"/>
  <c r="AE34" i="18" s="1"/>
  <c r="V34" i="18"/>
  <c r="Z34" i="18" s="1"/>
  <c r="D34" i="18"/>
  <c r="Y33" i="18"/>
  <c r="X33" i="18"/>
  <c r="W33" i="18"/>
  <c r="V33" i="18"/>
  <c r="Y32" i="18"/>
  <c r="X32" i="18"/>
  <c r="W32" i="18"/>
  <c r="V32" i="18"/>
  <c r="Y31" i="18"/>
  <c r="X31" i="18"/>
  <c r="W31" i="18"/>
  <c r="V31" i="18"/>
  <c r="Y30" i="18"/>
  <c r="X30" i="18"/>
  <c r="W30" i="18"/>
  <c r="V30" i="18"/>
  <c r="Y29" i="18"/>
  <c r="X29" i="18"/>
  <c r="W29" i="18"/>
  <c r="V29" i="18"/>
  <c r="Y28" i="18"/>
  <c r="X28" i="18"/>
  <c r="W28" i="18"/>
  <c r="V28" i="18"/>
  <c r="Y27" i="18"/>
  <c r="AC27" i="18" s="1"/>
  <c r="AG27" i="18" s="1"/>
  <c r="X27" i="18"/>
  <c r="AB27" i="18" s="1"/>
  <c r="AF27" i="18" s="1"/>
  <c r="W27" i="18"/>
  <c r="AA27" i="18" s="1"/>
  <c r="AE27" i="18" s="1"/>
  <c r="V27" i="18"/>
  <c r="Z27" i="18" s="1"/>
  <c r="D27" i="18"/>
  <c r="Y26" i="18"/>
  <c r="X26" i="18"/>
  <c r="W26" i="18"/>
  <c r="V26" i="18"/>
  <c r="Y25" i="18"/>
  <c r="X25" i="18"/>
  <c r="W25" i="18"/>
  <c r="V25" i="18"/>
  <c r="Y24" i="18"/>
  <c r="X24" i="18"/>
  <c r="W24" i="18"/>
  <c r="V24" i="18"/>
  <c r="Y23" i="18"/>
  <c r="X23" i="18"/>
  <c r="W23" i="18"/>
  <c r="V23" i="18"/>
  <c r="Y22" i="18"/>
  <c r="AC22" i="18" s="1"/>
  <c r="AG22" i="18" s="1"/>
  <c r="X22" i="18"/>
  <c r="AB22" i="18" s="1"/>
  <c r="AF22" i="18" s="1"/>
  <c r="W22" i="18"/>
  <c r="AA22" i="18" s="1"/>
  <c r="AE22" i="18" s="1"/>
  <c r="V22" i="18"/>
  <c r="Z22" i="18" s="1"/>
  <c r="D22" i="18"/>
  <c r="Y21" i="18"/>
  <c r="X21" i="18"/>
  <c r="W21" i="18"/>
  <c r="V21" i="18"/>
  <c r="Y20" i="18"/>
  <c r="X20" i="18"/>
  <c r="W20" i="18"/>
  <c r="V20" i="18"/>
  <c r="Y19" i="18"/>
  <c r="X19" i="18"/>
  <c r="W19" i="18"/>
  <c r="V19" i="18"/>
  <c r="Y18" i="18"/>
  <c r="AC18" i="18" s="1"/>
  <c r="AG18" i="18" s="1"/>
  <c r="X18" i="18"/>
  <c r="AB18" i="18" s="1"/>
  <c r="AF18" i="18" s="1"/>
  <c r="W18" i="18"/>
  <c r="AA18" i="18" s="1"/>
  <c r="AE18" i="18" s="1"/>
  <c r="V18" i="18"/>
  <c r="Z18" i="18" s="1"/>
  <c r="D18" i="18"/>
  <c r="Y17" i="18"/>
  <c r="X17" i="18"/>
  <c r="W17" i="18"/>
  <c r="V17" i="18"/>
  <c r="Y16" i="18"/>
  <c r="X16" i="18"/>
  <c r="W16" i="18"/>
  <c r="V16" i="18"/>
  <c r="Y15" i="18"/>
  <c r="X15" i="18"/>
  <c r="W15" i="18"/>
  <c r="V15" i="18"/>
  <c r="Y14" i="18"/>
  <c r="X14" i="18"/>
  <c r="W14" i="18"/>
  <c r="V14" i="18"/>
  <c r="Y13" i="18"/>
  <c r="X13" i="18"/>
  <c r="W13" i="18"/>
  <c r="V13" i="18"/>
  <c r="Y12" i="18"/>
  <c r="AC12" i="18" s="1"/>
  <c r="AG12" i="18" s="1"/>
  <c r="AG146" i="18" s="1"/>
  <c r="X12" i="18"/>
  <c r="AB12" i="18" s="1"/>
  <c r="AF12" i="18" s="1"/>
  <c r="W12" i="18"/>
  <c r="AA12" i="18" s="1"/>
  <c r="AE12" i="18" s="1"/>
  <c r="V12" i="18"/>
  <c r="Z12" i="18" s="1"/>
  <c r="D12" i="18"/>
  <c r="AB134" i="18" l="1"/>
  <c r="AF134" i="18" s="1"/>
  <c r="AH18" i="18"/>
  <c r="AI18" i="18" s="1"/>
  <c r="AJ18" i="18" s="1"/>
  <c r="AD18" i="18"/>
  <c r="AH27" i="18"/>
  <c r="AI27" i="18" s="1"/>
  <c r="AJ27" i="18" s="1"/>
  <c r="AD27" i="18"/>
  <c r="AH42" i="18"/>
  <c r="AI42" i="18" s="1"/>
  <c r="AJ42" i="18" s="1"/>
  <c r="AD42" i="18"/>
  <c r="AH56" i="18"/>
  <c r="AI56" i="18" s="1"/>
  <c r="AD56" i="18"/>
  <c r="AH70" i="18"/>
  <c r="AI70" i="18" s="1"/>
  <c r="AJ70" i="18" s="1"/>
  <c r="AD70" i="18"/>
  <c r="AH12" i="18"/>
  <c r="AI12" i="18" s="1"/>
  <c r="AJ12" i="18" s="1"/>
  <c r="AD12" i="18"/>
  <c r="AF146" i="18"/>
  <c r="AH22" i="18"/>
  <c r="AI22" i="18" s="1"/>
  <c r="AJ22" i="18" s="1"/>
  <c r="AD22" i="18"/>
  <c r="AH34" i="18"/>
  <c r="AI34" i="18" s="1"/>
  <c r="AJ34" i="18" s="1"/>
  <c r="AD34" i="18"/>
  <c r="AH50" i="18"/>
  <c r="AI50" i="18" s="1"/>
  <c r="AJ50" i="18" s="1"/>
  <c r="AD50" i="18"/>
  <c r="AJ56" i="18"/>
  <c r="AH62" i="18"/>
  <c r="AI62" i="18" s="1"/>
  <c r="AJ62" i="18" s="1"/>
  <c r="AD62" i="18"/>
  <c r="AH80" i="18"/>
  <c r="AI80" i="18" s="1"/>
  <c r="AJ80" i="18" s="1"/>
  <c r="AD80" i="18"/>
  <c r="AH89" i="18"/>
  <c r="AI89" i="18" s="1"/>
  <c r="AJ89" i="18" s="1"/>
  <c r="AD89" i="18"/>
  <c r="AH104" i="18"/>
  <c r="AI104" i="18" s="1"/>
  <c r="AD104" i="18"/>
  <c r="AH109" i="18"/>
  <c r="AI109" i="18" s="1"/>
  <c r="AD109" i="18"/>
  <c r="AH116" i="18"/>
  <c r="AI116" i="18" s="1"/>
  <c r="AD116" i="18"/>
  <c r="AH124" i="18"/>
  <c r="AI124" i="18" s="1"/>
  <c r="AD124" i="18"/>
  <c r="AH134" i="18"/>
  <c r="AI134" i="18" s="1"/>
  <c r="AJ134" i="18" s="1"/>
  <c r="AD134" i="18"/>
  <c r="AH74" i="18"/>
  <c r="AI74" i="18" s="1"/>
  <c r="AJ74" i="18" s="1"/>
  <c r="AD74" i="18"/>
  <c r="AH85" i="18"/>
  <c r="AI85" i="18" s="1"/>
  <c r="AJ85" i="18" s="1"/>
  <c r="AD85" i="18"/>
  <c r="AH102" i="18"/>
  <c r="AI102" i="18" s="1"/>
  <c r="AJ102" i="18" s="1"/>
  <c r="AD102" i="18"/>
  <c r="AJ104" i="18"/>
  <c r="AH106" i="18"/>
  <c r="AI106" i="18" s="1"/>
  <c r="AJ106" i="18" s="1"/>
  <c r="AD106" i="18"/>
  <c r="AJ109" i="18"/>
  <c r="AH111" i="18"/>
  <c r="AI111" i="18" s="1"/>
  <c r="AJ111" i="18" s="1"/>
  <c r="AD111" i="18"/>
  <c r="AJ116" i="18"/>
  <c r="AH119" i="18"/>
  <c r="AI119" i="18" s="1"/>
  <c r="AJ119" i="18" s="1"/>
  <c r="AD119" i="18"/>
  <c r="AJ124" i="18"/>
  <c r="AH129" i="18"/>
  <c r="AI129" i="18" s="1"/>
  <c r="AJ129" i="18" s="1"/>
  <c r="AD129" i="18"/>
  <c r="Y171" i="17" l="1"/>
  <c r="X171" i="17"/>
  <c r="W171" i="17"/>
  <c r="V171" i="17"/>
  <c r="Y170" i="17"/>
  <c r="X170" i="17"/>
  <c r="W170" i="17"/>
  <c r="V170" i="17"/>
  <c r="Y169" i="17"/>
  <c r="X169" i="17"/>
  <c r="W169" i="17"/>
  <c r="V169" i="17"/>
  <c r="Y168" i="17"/>
  <c r="X168" i="17"/>
  <c r="W168" i="17"/>
  <c r="V168" i="17"/>
  <c r="Y167" i="17"/>
  <c r="X167" i="17"/>
  <c r="W167" i="17"/>
  <c r="V167" i="17"/>
  <c r="Y166" i="17"/>
  <c r="X166" i="17"/>
  <c r="W166" i="17"/>
  <c r="V166" i="17"/>
  <c r="Y165" i="17"/>
  <c r="X165" i="17"/>
  <c r="W165" i="17"/>
  <c r="V165" i="17"/>
  <c r="Y164" i="17"/>
  <c r="AC164" i="17" s="1"/>
  <c r="AG164" i="17" s="1"/>
  <c r="X164" i="17"/>
  <c r="AB164" i="17" s="1"/>
  <c r="AF164" i="17" s="1"/>
  <c r="W164" i="17"/>
  <c r="AA164" i="17" s="1"/>
  <c r="AE164" i="17" s="1"/>
  <c r="V164" i="17"/>
  <c r="Z164" i="17" s="1"/>
  <c r="D164" i="17"/>
  <c r="Y163" i="17"/>
  <c r="X163" i="17"/>
  <c r="W163" i="17"/>
  <c r="V163" i="17"/>
  <c r="Y162" i="17"/>
  <c r="X162" i="17"/>
  <c r="W162" i="17"/>
  <c r="V162" i="17"/>
  <c r="Y161" i="17"/>
  <c r="X161" i="17"/>
  <c r="W161" i="17"/>
  <c r="V161" i="17"/>
  <c r="Y160" i="17"/>
  <c r="AC160" i="17" s="1"/>
  <c r="AG160" i="17" s="1"/>
  <c r="X160" i="17"/>
  <c r="AB160" i="17" s="1"/>
  <c r="AF160" i="17" s="1"/>
  <c r="W160" i="17"/>
  <c r="AA160" i="17" s="1"/>
  <c r="AE160" i="17" s="1"/>
  <c r="V160" i="17"/>
  <c r="Z160" i="17" s="1"/>
  <c r="D160" i="17"/>
  <c r="Y159" i="17"/>
  <c r="X159" i="17"/>
  <c r="W159" i="17"/>
  <c r="V159" i="17"/>
  <c r="Y158" i="17"/>
  <c r="X158" i="17"/>
  <c r="W158" i="17"/>
  <c r="V158" i="17"/>
  <c r="Y157" i="17"/>
  <c r="X157" i="17"/>
  <c r="W157" i="17"/>
  <c r="V157" i="17"/>
  <c r="Y156" i="17"/>
  <c r="X156" i="17"/>
  <c r="W156" i="17"/>
  <c r="V156" i="17"/>
  <c r="Y155" i="17"/>
  <c r="AC155" i="17" s="1"/>
  <c r="AG155" i="17" s="1"/>
  <c r="X155" i="17"/>
  <c r="AB155" i="17" s="1"/>
  <c r="AF155" i="17" s="1"/>
  <c r="W155" i="17"/>
  <c r="AA155" i="17" s="1"/>
  <c r="AE155" i="17" s="1"/>
  <c r="V155" i="17"/>
  <c r="Z155" i="17" s="1"/>
  <c r="D155" i="17"/>
  <c r="Y154" i="17"/>
  <c r="X154" i="17"/>
  <c r="W154" i="17"/>
  <c r="V154" i="17"/>
  <c r="Y153" i="17"/>
  <c r="AC153" i="17" s="1"/>
  <c r="AG153" i="17" s="1"/>
  <c r="X153" i="17"/>
  <c r="AB153" i="17" s="1"/>
  <c r="AF153" i="17" s="1"/>
  <c r="W153" i="17"/>
  <c r="AA153" i="17" s="1"/>
  <c r="AE153" i="17" s="1"/>
  <c r="V153" i="17"/>
  <c r="Z153" i="17" s="1"/>
  <c r="D153" i="17"/>
  <c r="Y152" i="17"/>
  <c r="X152" i="17"/>
  <c r="W152" i="17"/>
  <c r="V152" i="17"/>
  <c r="Y151" i="17"/>
  <c r="AC151" i="17" s="1"/>
  <c r="AG151" i="17" s="1"/>
  <c r="X151" i="17"/>
  <c r="AB151" i="17" s="1"/>
  <c r="AF151" i="17" s="1"/>
  <c r="W151" i="17"/>
  <c r="AA151" i="17" s="1"/>
  <c r="AE151" i="17" s="1"/>
  <c r="V151" i="17"/>
  <c r="Z151" i="17" s="1"/>
  <c r="D151" i="17"/>
  <c r="Y150" i="17"/>
  <c r="X150" i="17"/>
  <c r="W150" i="17"/>
  <c r="V150" i="17"/>
  <c r="Y149" i="17"/>
  <c r="X149" i="17"/>
  <c r="W149" i="17"/>
  <c r="V149" i="17"/>
  <c r="Y148" i="17"/>
  <c r="X148" i="17"/>
  <c r="W148" i="17"/>
  <c r="V148" i="17"/>
  <c r="Y147" i="17"/>
  <c r="X147" i="17"/>
  <c r="W147" i="17"/>
  <c r="V147" i="17"/>
  <c r="Y146" i="17"/>
  <c r="X146" i="17"/>
  <c r="W146" i="17"/>
  <c r="V146" i="17"/>
  <c r="Y145" i="17"/>
  <c r="X145" i="17"/>
  <c r="W145" i="17"/>
  <c r="V145" i="17"/>
  <c r="Y144" i="17"/>
  <c r="X144" i="17"/>
  <c r="W144" i="17"/>
  <c r="V144" i="17"/>
  <c r="Y143" i="17"/>
  <c r="X143" i="17"/>
  <c r="W143" i="17"/>
  <c r="V143" i="17"/>
  <c r="Y142" i="17"/>
  <c r="X142" i="17"/>
  <c r="W142" i="17"/>
  <c r="V142" i="17"/>
  <c r="Y141" i="17"/>
  <c r="X141" i="17"/>
  <c r="W141" i="17"/>
  <c r="V141" i="17"/>
  <c r="Y140" i="17"/>
  <c r="X140" i="17"/>
  <c r="W140" i="17"/>
  <c r="V140" i="17"/>
  <c r="Y139" i="17"/>
  <c r="AC139" i="17" s="1"/>
  <c r="AG139" i="17" s="1"/>
  <c r="X139" i="17"/>
  <c r="AB139" i="17" s="1"/>
  <c r="AF139" i="17" s="1"/>
  <c r="W139" i="17"/>
  <c r="AA139" i="17" s="1"/>
  <c r="AE139" i="17" s="1"/>
  <c r="V139" i="17"/>
  <c r="Z139" i="17" s="1"/>
  <c r="D139" i="17"/>
  <c r="Y138" i="17"/>
  <c r="X138" i="17"/>
  <c r="W138" i="17"/>
  <c r="V138" i="17"/>
  <c r="Y137" i="17"/>
  <c r="X137" i="17"/>
  <c r="W137" i="17"/>
  <c r="V137" i="17"/>
  <c r="Y136" i="17"/>
  <c r="X136" i="17"/>
  <c r="W136" i="17"/>
  <c r="V136" i="17"/>
  <c r="Y135" i="17"/>
  <c r="AC135" i="17" s="1"/>
  <c r="AG135" i="17" s="1"/>
  <c r="X135" i="17"/>
  <c r="AB135" i="17" s="1"/>
  <c r="AF135" i="17" s="1"/>
  <c r="W135" i="17"/>
  <c r="AA135" i="17" s="1"/>
  <c r="AE135" i="17" s="1"/>
  <c r="V135" i="17"/>
  <c r="Z135" i="17" s="1"/>
  <c r="D135" i="17"/>
  <c r="Y134" i="17"/>
  <c r="X134" i="17"/>
  <c r="W134" i="17"/>
  <c r="V134" i="17"/>
  <c r="Y133" i="17"/>
  <c r="AC133" i="17" s="1"/>
  <c r="AG133" i="17" s="1"/>
  <c r="X133" i="17"/>
  <c r="AB133" i="17" s="1"/>
  <c r="AF133" i="17" s="1"/>
  <c r="W133" i="17"/>
  <c r="AA133" i="17" s="1"/>
  <c r="AE133" i="17" s="1"/>
  <c r="V133" i="17"/>
  <c r="Z133" i="17" s="1"/>
  <c r="D133" i="17"/>
  <c r="Y132" i="17"/>
  <c r="X132" i="17"/>
  <c r="W132" i="17"/>
  <c r="V132" i="17"/>
  <c r="Y131" i="17"/>
  <c r="X131" i="17"/>
  <c r="W131" i="17"/>
  <c r="V131" i="17"/>
  <c r="Y130" i="17"/>
  <c r="X130" i="17"/>
  <c r="W130" i="17"/>
  <c r="V130" i="17"/>
  <c r="Y129" i="17"/>
  <c r="AC129" i="17" s="1"/>
  <c r="AG129" i="17" s="1"/>
  <c r="X129" i="17"/>
  <c r="AB129" i="17" s="1"/>
  <c r="AF129" i="17" s="1"/>
  <c r="W129" i="17"/>
  <c r="AA129" i="17" s="1"/>
  <c r="AE129" i="17" s="1"/>
  <c r="V129" i="17"/>
  <c r="Z129" i="17" s="1"/>
  <c r="D129" i="17"/>
  <c r="Y128" i="17"/>
  <c r="X128" i="17"/>
  <c r="W128" i="17"/>
  <c r="V128" i="17"/>
  <c r="Y127" i="17"/>
  <c r="X127" i="17"/>
  <c r="W127" i="17"/>
  <c r="V127" i="17"/>
  <c r="Y126" i="17"/>
  <c r="X126" i="17"/>
  <c r="W126" i="17"/>
  <c r="V126" i="17"/>
  <c r="Y125" i="17"/>
  <c r="X125" i="17"/>
  <c r="W125" i="17"/>
  <c r="V125" i="17"/>
  <c r="Y124" i="17"/>
  <c r="X124" i="17"/>
  <c r="W124" i="17"/>
  <c r="V124" i="17"/>
  <c r="Y123" i="17"/>
  <c r="X123" i="17"/>
  <c r="W123" i="17"/>
  <c r="V123" i="17"/>
  <c r="Y122" i="17"/>
  <c r="X122" i="17"/>
  <c r="W122" i="17"/>
  <c r="V122" i="17"/>
  <c r="Y121" i="17"/>
  <c r="X121" i="17"/>
  <c r="W121" i="17"/>
  <c r="V121" i="17"/>
  <c r="Y120" i="17"/>
  <c r="X120" i="17"/>
  <c r="W120" i="17"/>
  <c r="V120" i="17"/>
  <c r="Y119" i="17"/>
  <c r="X119" i="17"/>
  <c r="W119" i="17"/>
  <c r="V119" i="17"/>
  <c r="Y118" i="17"/>
  <c r="X118" i="17"/>
  <c r="W118" i="17"/>
  <c r="V118" i="17"/>
  <c r="Y117" i="17"/>
  <c r="X117" i="17"/>
  <c r="W117" i="17"/>
  <c r="V117" i="17"/>
  <c r="Y116" i="17"/>
  <c r="X116" i="17"/>
  <c r="W116" i="17"/>
  <c r="V116" i="17"/>
  <c r="Y115" i="17"/>
  <c r="AC115" i="17" s="1"/>
  <c r="AG115" i="17" s="1"/>
  <c r="X115" i="17"/>
  <c r="AB115" i="17" s="1"/>
  <c r="AF115" i="17" s="1"/>
  <c r="W115" i="17"/>
  <c r="AA115" i="17" s="1"/>
  <c r="AE115" i="17" s="1"/>
  <c r="V115" i="17"/>
  <c r="Z115" i="17" s="1"/>
  <c r="D115" i="17"/>
  <c r="Y114" i="17"/>
  <c r="X114" i="17"/>
  <c r="W114" i="17"/>
  <c r="V114" i="17"/>
  <c r="Y113" i="17"/>
  <c r="X113" i="17"/>
  <c r="W113" i="17"/>
  <c r="V113" i="17"/>
  <c r="Y112" i="17"/>
  <c r="AC112" i="17" s="1"/>
  <c r="AG112" i="17" s="1"/>
  <c r="X112" i="17"/>
  <c r="AB112" i="17" s="1"/>
  <c r="AF112" i="17" s="1"/>
  <c r="W112" i="17"/>
  <c r="AA112" i="17" s="1"/>
  <c r="AE112" i="17" s="1"/>
  <c r="V112" i="17"/>
  <c r="Z112" i="17" s="1"/>
  <c r="D112" i="17"/>
  <c r="Y111" i="17"/>
  <c r="X111" i="17"/>
  <c r="W111" i="17"/>
  <c r="V111" i="17"/>
  <c r="Y110" i="17"/>
  <c r="AC110" i="17" s="1"/>
  <c r="AG110" i="17" s="1"/>
  <c r="X110" i="17"/>
  <c r="AB110" i="17" s="1"/>
  <c r="AF110" i="17" s="1"/>
  <c r="W110" i="17"/>
  <c r="AA110" i="17" s="1"/>
  <c r="AE110" i="17" s="1"/>
  <c r="V110" i="17"/>
  <c r="Z110" i="17" s="1"/>
  <c r="D110" i="17"/>
  <c r="Y109" i="17"/>
  <c r="X109" i="17"/>
  <c r="W109" i="17"/>
  <c r="V109" i="17"/>
  <c r="Y108" i="17"/>
  <c r="X108" i="17"/>
  <c r="W108" i="17"/>
  <c r="V108" i="17"/>
  <c r="Y107" i="17"/>
  <c r="AC107" i="17" s="1"/>
  <c r="AG107" i="17" s="1"/>
  <c r="X107" i="17"/>
  <c r="AB107" i="17" s="1"/>
  <c r="AF107" i="17" s="1"/>
  <c r="W107" i="17"/>
  <c r="AA107" i="17" s="1"/>
  <c r="AE107" i="17" s="1"/>
  <c r="V107" i="17"/>
  <c r="Z107" i="17" s="1"/>
  <c r="D107" i="17"/>
  <c r="Y106" i="17"/>
  <c r="X106" i="17"/>
  <c r="W106" i="17"/>
  <c r="V106" i="17"/>
  <c r="Y105" i="17"/>
  <c r="X105" i="17"/>
  <c r="W105" i="17"/>
  <c r="V105" i="17"/>
  <c r="Y104" i="17"/>
  <c r="X104" i="17"/>
  <c r="W104" i="17"/>
  <c r="V104" i="17"/>
  <c r="Y103" i="17"/>
  <c r="X103" i="17"/>
  <c r="W103" i="17"/>
  <c r="V103" i="17"/>
  <c r="Y102" i="17"/>
  <c r="X102" i="17"/>
  <c r="W102" i="17"/>
  <c r="V102" i="17"/>
  <c r="Y101" i="17"/>
  <c r="AC101" i="17" s="1"/>
  <c r="AG101" i="17" s="1"/>
  <c r="X101" i="17"/>
  <c r="AB101" i="17" s="1"/>
  <c r="AF101" i="17" s="1"/>
  <c r="W101" i="17"/>
  <c r="AA101" i="17" s="1"/>
  <c r="AE101" i="17" s="1"/>
  <c r="V101" i="17"/>
  <c r="Z101" i="17" s="1"/>
  <c r="D101" i="17"/>
  <c r="Y100" i="17"/>
  <c r="X100" i="17"/>
  <c r="W100" i="17"/>
  <c r="V100" i="17"/>
  <c r="Y99" i="17"/>
  <c r="X99" i="17"/>
  <c r="W99" i="17"/>
  <c r="V99" i="17"/>
  <c r="Y98" i="17"/>
  <c r="X98" i="17"/>
  <c r="W98" i="17"/>
  <c r="V98" i="17"/>
  <c r="Y97" i="17"/>
  <c r="X97" i="17"/>
  <c r="W97" i="17"/>
  <c r="V97" i="17"/>
  <c r="Y96" i="17"/>
  <c r="X96" i="17"/>
  <c r="W96" i="17"/>
  <c r="V96" i="17"/>
  <c r="Y95" i="17"/>
  <c r="X95" i="17"/>
  <c r="W95" i="17"/>
  <c r="V95" i="17"/>
  <c r="Y94" i="17"/>
  <c r="X94" i="17"/>
  <c r="W94" i="17"/>
  <c r="V94" i="17"/>
  <c r="Y93" i="17"/>
  <c r="X93" i="17"/>
  <c r="W93" i="17"/>
  <c r="V93" i="17"/>
  <c r="Y92" i="17"/>
  <c r="X92" i="17"/>
  <c r="W92" i="17"/>
  <c r="V92" i="17"/>
  <c r="Y91" i="17"/>
  <c r="X91" i="17"/>
  <c r="W91" i="17"/>
  <c r="V91" i="17"/>
  <c r="Y90" i="17"/>
  <c r="X90" i="17"/>
  <c r="W90" i="17"/>
  <c r="V90" i="17"/>
  <c r="Y89" i="17"/>
  <c r="AC89" i="17" s="1"/>
  <c r="AG89" i="17" s="1"/>
  <c r="X89" i="17"/>
  <c r="AB89" i="17" s="1"/>
  <c r="AF89" i="17" s="1"/>
  <c r="W89" i="17"/>
  <c r="AA89" i="17" s="1"/>
  <c r="AE89" i="17" s="1"/>
  <c r="V89" i="17"/>
  <c r="Z89" i="17" s="1"/>
  <c r="D89" i="17"/>
  <c r="Y88" i="17"/>
  <c r="X88" i="17"/>
  <c r="W88" i="17"/>
  <c r="V88" i="17"/>
  <c r="Y87" i="17"/>
  <c r="X87" i="17"/>
  <c r="W87" i="17"/>
  <c r="V87" i="17"/>
  <c r="Y86" i="17"/>
  <c r="X86" i="17"/>
  <c r="W86" i="17"/>
  <c r="V86" i="17"/>
  <c r="Y85" i="17"/>
  <c r="X85" i="17"/>
  <c r="W85" i="17"/>
  <c r="V85" i="17"/>
  <c r="Y84" i="17"/>
  <c r="X84" i="17"/>
  <c r="W84" i="17"/>
  <c r="V84" i="17"/>
  <c r="Y83" i="17"/>
  <c r="AC83" i="17" s="1"/>
  <c r="AG83" i="17" s="1"/>
  <c r="X83" i="17"/>
  <c r="AB83" i="17" s="1"/>
  <c r="AF83" i="17" s="1"/>
  <c r="W83" i="17"/>
  <c r="AA83" i="17" s="1"/>
  <c r="AE83" i="17" s="1"/>
  <c r="V83" i="17"/>
  <c r="Z83" i="17" s="1"/>
  <c r="D83" i="17"/>
  <c r="Y82" i="17"/>
  <c r="X82" i="17"/>
  <c r="W82" i="17"/>
  <c r="V82" i="17"/>
  <c r="Y81" i="17"/>
  <c r="X81" i="17"/>
  <c r="W81" i="17"/>
  <c r="V81" i="17"/>
  <c r="Y80" i="17"/>
  <c r="X80" i="17"/>
  <c r="W80" i="17"/>
  <c r="V80" i="17"/>
  <c r="Y79" i="17"/>
  <c r="AC79" i="17" s="1"/>
  <c r="AG79" i="17" s="1"/>
  <c r="X79" i="17"/>
  <c r="AB79" i="17" s="1"/>
  <c r="AF79" i="17" s="1"/>
  <c r="W79" i="17"/>
  <c r="AA79" i="17" s="1"/>
  <c r="AE79" i="17" s="1"/>
  <c r="V79" i="17"/>
  <c r="Z79" i="17" s="1"/>
  <c r="D79" i="17"/>
  <c r="Y78" i="17"/>
  <c r="X78" i="17"/>
  <c r="W78" i="17"/>
  <c r="V78" i="17"/>
  <c r="Y77" i="17"/>
  <c r="X77" i="17"/>
  <c r="W77" i="17"/>
  <c r="V77" i="17"/>
  <c r="Y76" i="17"/>
  <c r="X76" i="17"/>
  <c r="W76" i="17"/>
  <c r="V76" i="17"/>
  <c r="Y75" i="17"/>
  <c r="X75" i="17"/>
  <c r="W75" i="17"/>
  <c r="V75" i="17"/>
  <c r="Y74" i="17"/>
  <c r="X74" i="17"/>
  <c r="W74" i="17"/>
  <c r="V74" i="17"/>
  <c r="Y73" i="17"/>
  <c r="X73" i="17"/>
  <c r="W73" i="17"/>
  <c r="V73" i="17"/>
  <c r="Y72" i="17"/>
  <c r="X72" i="17"/>
  <c r="W72" i="17"/>
  <c r="V72" i="17"/>
  <c r="Y71" i="17"/>
  <c r="AC71" i="17" s="1"/>
  <c r="AG71" i="17" s="1"/>
  <c r="X71" i="17"/>
  <c r="AB71" i="17" s="1"/>
  <c r="AF71" i="17" s="1"/>
  <c r="W71" i="17"/>
  <c r="AA71" i="17" s="1"/>
  <c r="AE71" i="17" s="1"/>
  <c r="V71" i="17"/>
  <c r="Z71" i="17" s="1"/>
  <c r="D71" i="17"/>
  <c r="Y70" i="17"/>
  <c r="X70" i="17"/>
  <c r="W70" i="17"/>
  <c r="V70" i="17"/>
  <c r="Y69" i="17"/>
  <c r="X69" i="17"/>
  <c r="W69" i="17"/>
  <c r="V69" i="17"/>
  <c r="Y68" i="17"/>
  <c r="X68" i="17"/>
  <c r="W68" i="17"/>
  <c r="V68" i="17"/>
  <c r="Y67" i="17"/>
  <c r="X67" i="17"/>
  <c r="W67" i="17"/>
  <c r="V67" i="17"/>
  <c r="Y66" i="17"/>
  <c r="X66" i="17"/>
  <c r="W66" i="17"/>
  <c r="V66" i="17"/>
  <c r="Y65" i="17"/>
  <c r="X65" i="17"/>
  <c r="W65" i="17"/>
  <c r="V65" i="17"/>
  <c r="Y64" i="17"/>
  <c r="X64" i="17"/>
  <c r="W64" i="17"/>
  <c r="V64" i="17"/>
  <c r="Y63" i="17"/>
  <c r="AC63" i="17" s="1"/>
  <c r="AG63" i="17" s="1"/>
  <c r="X63" i="17"/>
  <c r="AB63" i="17" s="1"/>
  <c r="AF63" i="17" s="1"/>
  <c r="W63" i="17"/>
  <c r="AA63" i="17" s="1"/>
  <c r="AE63" i="17" s="1"/>
  <c r="V63" i="17"/>
  <c r="Z63" i="17" s="1"/>
  <c r="D63" i="17"/>
  <c r="Y62" i="17"/>
  <c r="X62" i="17"/>
  <c r="W62" i="17"/>
  <c r="V62" i="17"/>
  <c r="Y61" i="17"/>
  <c r="X61" i="17"/>
  <c r="W61" i="17"/>
  <c r="V61" i="17"/>
  <c r="Y60" i="17"/>
  <c r="X60" i="17"/>
  <c r="W60" i="17"/>
  <c r="V60" i="17"/>
  <c r="Y59" i="17"/>
  <c r="X59" i="17"/>
  <c r="W59" i="17"/>
  <c r="V59" i="17"/>
  <c r="Y58" i="17"/>
  <c r="X58" i="17"/>
  <c r="W58" i="17"/>
  <c r="V58" i="17"/>
  <c r="Y57" i="17"/>
  <c r="X57" i="17"/>
  <c r="W57" i="17"/>
  <c r="V57" i="17"/>
  <c r="Y56" i="17"/>
  <c r="X56" i="17"/>
  <c r="W56" i="17"/>
  <c r="V56" i="17"/>
  <c r="Y55" i="17"/>
  <c r="X55" i="17"/>
  <c r="W55" i="17"/>
  <c r="V55" i="17"/>
  <c r="Y54" i="17"/>
  <c r="X54" i="17"/>
  <c r="W54" i="17"/>
  <c r="V54" i="17"/>
  <c r="Y53" i="17"/>
  <c r="X53" i="17"/>
  <c r="W53" i="17"/>
  <c r="V53" i="17"/>
  <c r="Y52" i="17"/>
  <c r="X52" i="17"/>
  <c r="W52" i="17"/>
  <c r="V52" i="17"/>
  <c r="Y51" i="17"/>
  <c r="AC51" i="17" s="1"/>
  <c r="AG51" i="17" s="1"/>
  <c r="X51" i="17"/>
  <c r="AB51" i="17" s="1"/>
  <c r="AF51" i="17" s="1"/>
  <c r="W51" i="17"/>
  <c r="AA51" i="17" s="1"/>
  <c r="AE51" i="17" s="1"/>
  <c r="V51" i="17"/>
  <c r="Z51" i="17" s="1"/>
  <c r="D51" i="17"/>
  <c r="Y50" i="17"/>
  <c r="X50" i="17"/>
  <c r="W50" i="17"/>
  <c r="V50" i="17"/>
  <c r="Y49" i="17"/>
  <c r="AC49" i="17" s="1"/>
  <c r="AG49" i="17" s="1"/>
  <c r="X49" i="17"/>
  <c r="AB49" i="17" s="1"/>
  <c r="AF49" i="17" s="1"/>
  <c r="W49" i="17"/>
  <c r="AA49" i="17" s="1"/>
  <c r="AE49" i="17" s="1"/>
  <c r="V49" i="17"/>
  <c r="Z49" i="17" s="1"/>
  <c r="D49" i="17"/>
  <c r="Y48" i="17"/>
  <c r="X48" i="17"/>
  <c r="W48" i="17"/>
  <c r="V48" i="17"/>
  <c r="Y47" i="17"/>
  <c r="X47" i="17"/>
  <c r="W47" i="17"/>
  <c r="V47" i="17"/>
  <c r="Y46" i="17"/>
  <c r="X46" i="17"/>
  <c r="W46" i="17"/>
  <c r="V46" i="17"/>
  <c r="Y45" i="17"/>
  <c r="X45" i="17"/>
  <c r="W45" i="17"/>
  <c r="V45" i="17"/>
  <c r="Y44" i="17"/>
  <c r="AC44" i="17" s="1"/>
  <c r="AG44" i="17" s="1"/>
  <c r="X44" i="17"/>
  <c r="AB44" i="17" s="1"/>
  <c r="AF44" i="17" s="1"/>
  <c r="W44" i="17"/>
  <c r="AA44" i="17" s="1"/>
  <c r="AE44" i="17" s="1"/>
  <c r="V44" i="17"/>
  <c r="Z44" i="17" s="1"/>
  <c r="D44" i="17"/>
  <c r="Y43" i="17"/>
  <c r="X43" i="17"/>
  <c r="W43" i="17"/>
  <c r="V43" i="17"/>
  <c r="Y42" i="17"/>
  <c r="X42" i="17"/>
  <c r="W42" i="17"/>
  <c r="V42" i="17"/>
  <c r="Y41" i="17"/>
  <c r="X41" i="17"/>
  <c r="W41" i="17"/>
  <c r="V41" i="17"/>
  <c r="Y40" i="17"/>
  <c r="X40" i="17"/>
  <c r="W40" i="17"/>
  <c r="V40" i="17"/>
  <c r="Y39" i="17"/>
  <c r="X39" i="17"/>
  <c r="W39" i="17"/>
  <c r="V39" i="17"/>
  <c r="Y38" i="17"/>
  <c r="X38" i="17"/>
  <c r="W38" i="17"/>
  <c r="V38" i="17"/>
  <c r="Y37" i="17"/>
  <c r="X37" i="17"/>
  <c r="W37" i="17"/>
  <c r="V37" i="17"/>
  <c r="Y36" i="17"/>
  <c r="X36" i="17"/>
  <c r="W36" i="17"/>
  <c r="V36" i="17"/>
  <c r="Y35" i="17"/>
  <c r="X35" i="17"/>
  <c r="W35" i="17"/>
  <c r="V35" i="17"/>
  <c r="Y34" i="17"/>
  <c r="X34" i="17"/>
  <c r="W34" i="17"/>
  <c r="V34" i="17"/>
  <c r="Y33" i="17"/>
  <c r="X33" i="17"/>
  <c r="W33" i="17"/>
  <c r="V33" i="17"/>
  <c r="Y32" i="17"/>
  <c r="X32" i="17"/>
  <c r="W32" i="17"/>
  <c r="V32" i="17"/>
  <c r="Y31" i="17"/>
  <c r="X31" i="17"/>
  <c r="W31" i="17"/>
  <c r="V31" i="17"/>
  <c r="Y30" i="17"/>
  <c r="X30" i="17"/>
  <c r="W30" i="17"/>
  <c r="V30" i="17"/>
  <c r="Y29" i="17"/>
  <c r="X29" i="17"/>
  <c r="W29" i="17"/>
  <c r="V29" i="17"/>
  <c r="Y28" i="17"/>
  <c r="X28" i="17"/>
  <c r="W28" i="17"/>
  <c r="V28" i="17"/>
  <c r="Y27" i="17"/>
  <c r="X27" i="17"/>
  <c r="W27" i="17"/>
  <c r="V27" i="17"/>
  <c r="Y26" i="17"/>
  <c r="X26" i="17"/>
  <c r="W26" i="17"/>
  <c r="V26" i="17"/>
  <c r="Y25" i="17"/>
  <c r="X25" i="17"/>
  <c r="W25" i="17"/>
  <c r="V25" i="17"/>
  <c r="Y24" i="17"/>
  <c r="AC24" i="17" s="1"/>
  <c r="AG24" i="17" s="1"/>
  <c r="X24" i="17"/>
  <c r="AB24" i="17" s="1"/>
  <c r="AF24" i="17" s="1"/>
  <c r="W24" i="17"/>
  <c r="AA24" i="17" s="1"/>
  <c r="AE24" i="17" s="1"/>
  <c r="V24" i="17"/>
  <c r="Z24" i="17" s="1"/>
  <c r="D24" i="17"/>
  <c r="Y23" i="17"/>
  <c r="X23" i="17"/>
  <c r="W23" i="17"/>
  <c r="V23" i="17"/>
  <c r="Y22" i="17"/>
  <c r="X22" i="17"/>
  <c r="W22" i="17"/>
  <c r="V22" i="17"/>
  <c r="Y21" i="17"/>
  <c r="X21" i="17"/>
  <c r="W21" i="17"/>
  <c r="V21" i="17"/>
  <c r="Y20" i="17"/>
  <c r="X20" i="17"/>
  <c r="W20" i="17"/>
  <c r="V20" i="17"/>
  <c r="Y19" i="17"/>
  <c r="X19" i="17"/>
  <c r="W19" i="17"/>
  <c r="V19" i="17"/>
  <c r="Y18" i="17"/>
  <c r="X18" i="17"/>
  <c r="W18" i="17"/>
  <c r="V18" i="17"/>
  <c r="Y17" i="17"/>
  <c r="X17" i="17"/>
  <c r="W17" i="17"/>
  <c r="V17" i="17"/>
  <c r="Y16" i="17"/>
  <c r="X16" i="17"/>
  <c r="W16" i="17"/>
  <c r="V16" i="17"/>
  <c r="Y15" i="17"/>
  <c r="X15" i="17"/>
  <c r="W15" i="17"/>
  <c r="V15" i="17"/>
  <c r="Y14" i="17"/>
  <c r="X14" i="17"/>
  <c r="W14" i="17"/>
  <c r="V14" i="17"/>
  <c r="Y13" i="17"/>
  <c r="X13" i="17"/>
  <c r="W13" i="17"/>
  <c r="V13" i="17"/>
  <c r="Y12" i="17"/>
  <c r="AC12" i="17" s="1"/>
  <c r="AG12" i="17" s="1"/>
  <c r="X12" i="17"/>
  <c r="AB12" i="17" s="1"/>
  <c r="AF12" i="17" s="1"/>
  <c r="AF172" i="17" s="1"/>
  <c r="W12" i="17"/>
  <c r="AA12" i="17" s="1"/>
  <c r="AE12" i="17" s="1"/>
  <c r="V12" i="17"/>
  <c r="Z12" i="17" s="1"/>
  <c r="D12" i="17"/>
  <c r="Y139" i="15"/>
  <c r="X139" i="15"/>
  <c r="W139" i="15"/>
  <c r="V139" i="15"/>
  <c r="Y138" i="15"/>
  <c r="AC138" i="15" s="1"/>
  <c r="AG138" i="15" s="1"/>
  <c r="X138" i="15"/>
  <c r="W138" i="15"/>
  <c r="AA138" i="15" s="1"/>
  <c r="AE138" i="15" s="1"/>
  <c r="V138" i="15"/>
  <c r="D138" i="15"/>
  <c r="Y137" i="15"/>
  <c r="X137" i="15"/>
  <c r="W137" i="15"/>
  <c r="V137" i="15"/>
  <c r="Y136" i="15"/>
  <c r="AC136" i="15" s="1"/>
  <c r="AG136" i="15" s="1"/>
  <c r="X136" i="15"/>
  <c r="W136" i="15"/>
  <c r="AA136" i="15" s="1"/>
  <c r="AE136" i="15" s="1"/>
  <c r="V136" i="15"/>
  <c r="Y135" i="15"/>
  <c r="X135" i="15"/>
  <c r="W135" i="15"/>
  <c r="V135" i="15"/>
  <c r="Y134" i="15"/>
  <c r="AC134" i="15" s="1"/>
  <c r="AG134" i="15" s="1"/>
  <c r="X134" i="15"/>
  <c r="W134" i="15"/>
  <c r="AA134" i="15" s="1"/>
  <c r="AE134" i="15" s="1"/>
  <c r="V134" i="15"/>
  <c r="D134" i="15"/>
  <c r="Y133" i="15"/>
  <c r="X133" i="15"/>
  <c r="W133" i="15"/>
  <c r="V133" i="15"/>
  <c r="Y132" i="15"/>
  <c r="AC132" i="15" s="1"/>
  <c r="AG132" i="15" s="1"/>
  <c r="X132" i="15"/>
  <c r="W132" i="15"/>
  <c r="AA132" i="15" s="1"/>
  <c r="AE132" i="15" s="1"/>
  <c r="V132" i="15"/>
  <c r="D132" i="15"/>
  <c r="Y131" i="15"/>
  <c r="X131" i="15"/>
  <c r="W131" i="15"/>
  <c r="V131" i="15"/>
  <c r="Y130" i="15"/>
  <c r="AC130" i="15" s="1"/>
  <c r="AG130" i="15" s="1"/>
  <c r="X130" i="15"/>
  <c r="W130" i="15"/>
  <c r="AA130" i="15" s="1"/>
  <c r="AE130" i="15" s="1"/>
  <c r="V130" i="15"/>
  <c r="D130" i="15"/>
  <c r="Y129" i="15"/>
  <c r="X129" i="15"/>
  <c r="W129" i="15"/>
  <c r="V129" i="15"/>
  <c r="Y128" i="15"/>
  <c r="AC128" i="15" s="1"/>
  <c r="AG128" i="15" s="1"/>
  <c r="X128" i="15"/>
  <c r="W128" i="15"/>
  <c r="AA128" i="15" s="1"/>
  <c r="AE128" i="15" s="1"/>
  <c r="V128" i="15"/>
  <c r="Y127" i="15"/>
  <c r="X127" i="15"/>
  <c r="W127" i="15"/>
  <c r="V127" i="15"/>
  <c r="Y125" i="15"/>
  <c r="AC125" i="15" s="1"/>
  <c r="AG125" i="15" s="1"/>
  <c r="X125" i="15"/>
  <c r="W125" i="15"/>
  <c r="AA125" i="15" s="1"/>
  <c r="AE125" i="15" s="1"/>
  <c r="V125" i="15"/>
  <c r="Y124" i="15"/>
  <c r="X124" i="15"/>
  <c r="W124" i="15"/>
  <c r="V124" i="15"/>
  <c r="Y123" i="15"/>
  <c r="X123" i="15"/>
  <c r="W123" i="15"/>
  <c r="V123" i="15"/>
  <c r="Y122" i="15"/>
  <c r="X122" i="15"/>
  <c r="W122" i="15"/>
  <c r="V122" i="15"/>
  <c r="Y121" i="15"/>
  <c r="X121" i="15"/>
  <c r="W121" i="15"/>
  <c r="V121" i="15"/>
  <c r="Y120" i="15"/>
  <c r="X120" i="15"/>
  <c r="W120" i="15"/>
  <c r="V120" i="15"/>
  <c r="Y119" i="15"/>
  <c r="X119" i="15"/>
  <c r="W119" i="15"/>
  <c r="V119" i="15"/>
  <c r="Y118" i="15"/>
  <c r="X118" i="15"/>
  <c r="W118" i="15"/>
  <c r="V118" i="15"/>
  <c r="Y117" i="15"/>
  <c r="X117" i="15"/>
  <c r="W117" i="15"/>
  <c r="V117" i="15"/>
  <c r="Y116" i="15"/>
  <c r="X116" i="15"/>
  <c r="W116" i="15"/>
  <c r="V116" i="15"/>
  <c r="Y115" i="15"/>
  <c r="AC115" i="15" s="1"/>
  <c r="AG115" i="15" s="1"/>
  <c r="X115" i="15"/>
  <c r="W115" i="15"/>
  <c r="AA115" i="15" s="1"/>
  <c r="AE115" i="15" s="1"/>
  <c r="V115" i="15"/>
  <c r="D115" i="15"/>
  <c r="Y114" i="15"/>
  <c r="X114" i="15"/>
  <c r="W114" i="15"/>
  <c r="V114" i="15"/>
  <c r="Y113" i="15"/>
  <c r="AC113" i="15" s="1"/>
  <c r="AG113" i="15" s="1"/>
  <c r="X113" i="15"/>
  <c r="W113" i="15"/>
  <c r="AA113" i="15" s="1"/>
  <c r="AE113" i="15" s="1"/>
  <c r="V113" i="15"/>
  <c r="D113" i="15"/>
  <c r="Y112" i="15"/>
  <c r="X112" i="15"/>
  <c r="W112" i="15"/>
  <c r="V112" i="15"/>
  <c r="Y111" i="15"/>
  <c r="X111" i="15"/>
  <c r="W111" i="15"/>
  <c r="V111" i="15"/>
  <c r="Y110" i="15"/>
  <c r="X110" i="15"/>
  <c r="W110" i="15"/>
  <c r="V110" i="15"/>
  <c r="Y109" i="15"/>
  <c r="AC109" i="15" s="1"/>
  <c r="AG109" i="15" s="1"/>
  <c r="X109" i="15"/>
  <c r="W109" i="15"/>
  <c r="AA109" i="15" s="1"/>
  <c r="AE109" i="15" s="1"/>
  <c r="V109" i="15"/>
  <c r="D109" i="15"/>
  <c r="Y108" i="15"/>
  <c r="X108" i="15"/>
  <c r="W108" i="15"/>
  <c r="V108" i="15"/>
  <c r="Y107" i="15"/>
  <c r="AC107" i="15" s="1"/>
  <c r="AG107" i="15" s="1"/>
  <c r="X107" i="15"/>
  <c r="W107" i="15"/>
  <c r="AA107" i="15" s="1"/>
  <c r="AE107" i="15" s="1"/>
  <c r="V107" i="15"/>
  <c r="D107" i="15"/>
  <c r="Y106" i="15"/>
  <c r="X106" i="15"/>
  <c r="W106" i="15"/>
  <c r="V106" i="15"/>
  <c r="Y105" i="15"/>
  <c r="X105" i="15"/>
  <c r="W105" i="15"/>
  <c r="V105" i="15"/>
  <c r="Y104" i="15"/>
  <c r="X104" i="15"/>
  <c r="W104" i="15"/>
  <c r="V104" i="15"/>
  <c r="Y103" i="15"/>
  <c r="AC103" i="15" s="1"/>
  <c r="AG103" i="15" s="1"/>
  <c r="X103" i="15"/>
  <c r="W103" i="15"/>
  <c r="AA103" i="15" s="1"/>
  <c r="AE103" i="15" s="1"/>
  <c r="V103" i="15"/>
  <c r="D103" i="15"/>
  <c r="Y102" i="15"/>
  <c r="X102" i="15"/>
  <c r="W102" i="15"/>
  <c r="V102" i="15"/>
  <c r="Y101" i="15"/>
  <c r="X101" i="15"/>
  <c r="W101" i="15"/>
  <c r="V101" i="15"/>
  <c r="Y100" i="15"/>
  <c r="X100" i="15"/>
  <c r="W100" i="15"/>
  <c r="V100" i="15"/>
  <c r="Y99" i="15"/>
  <c r="X99" i="15"/>
  <c r="W99" i="15"/>
  <c r="V99" i="15"/>
  <c r="Y98" i="15"/>
  <c r="X98" i="15"/>
  <c r="W98" i="15"/>
  <c r="V98" i="15"/>
  <c r="Y97" i="15"/>
  <c r="AC97" i="15" s="1"/>
  <c r="AG97" i="15" s="1"/>
  <c r="X97" i="15"/>
  <c r="W97" i="15"/>
  <c r="AA97" i="15" s="1"/>
  <c r="AE97" i="15" s="1"/>
  <c r="V97" i="15"/>
  <c r="D97" i="15"/>
  <c r="Y96" i="15"/>
  <c r="X96" i="15"/>
  <c r="W96" i="15"/>
  <c r="V96" i="15"/>
  <c r="Y95" i="15"/>
  <c r="X95" i="15"/>
  <c r="W95" i="15"/>
  <c r="V95" i="15"/>
  <c r="Y94" i="15"/>
  <c r="X94" i="15"/>
  <c r="W94" i="15"/>
  <c r="V94" i="15"/>
  <c r="Y93" i="15"/>
  <c r="X93" i="15"/>
  <c r="W93" i="15"/>
  <c r="V93" i="15"/>
  <c r="Y92" i="15"/>
  <c r="AC92" i="15" s="1"/>
  <c r="AG92" i="15" s="1"/>
  <c r="X92" i="15"/>
  <c r="W92" i="15"/>
  <c r="AA92" i="15" s="1"/>
  <c r="AE92" i="15" s="1"/>
  <c r="V92" i="15"/>
  <c r="D92" i="15"/>
  <c r="Y91" i="15"/>
  <c r="X91" i="15"/>
  <c r="W91" i="15"/>
  <c r="V91" i="15"/>
  <c r="Y90" i="15"/>
  <c r="X90" i="15"/>
  <c r="W90" i="15"/>
  <c r="V90" i="15"/>
  <c r="Y89" i="15"/>
  <c r="X89" i="15"/>
  <c r="W89" i="15"/>
  <c r="V89" i="15"/>
  <c r="Y88" i="15"/>
  <c r="X88" i="15"/>
  <c r="W88" i="15"/>
  <c r="V88" i="15"/>
  <c r="Y87" i="15"/>
  <c r="X87" i="15"/>
  <c r="W87" i="15"/>
  <c r="V87" i="15"/>
  <c r="Y86" i="15"/>
  <c r="X86" i="15"/>
  <c r="W86" i="15"/>
  <c r="V86" i="15"/>
  <c r="Y85" i="15"/>
  <c r="X85" i="15"/>
  <c r="W85" i="15"/>
  <c r="V85" i="15"/>
  <c r="Y84" i="15"/>
  <c r="X84" i="15"/>
  <c r="W84" i="15"/>
  <c r="V84" i="15"/>
  <c r="Y83" i="15"/>
  <c r="X83" i="15"/>
  <c r="W83" i="15"/>
  <c r="V83" i="15"/>
  <c r="Y82" i="15"/>
  <c r="X82" i="15"/>
  <c r="W82" i="15"/>
  <c r="V82" i="15"/>
  <c r="Y81" i="15"/>
  <c r="X81" i="15"/>
  <c r="W81" i="15"/>
  <c r="V81" i="15"/>
  <c r="Y80" i="15"/>
  <c r="AC80" i="15" s="1"/>
  <c r="AG80" i="15" s="1"/>
  <c r="X80" i="15"/>
  <c r="AB80" i="15" s="1"/>
  <c r="AF80" i="15" s="1"/>
  <c r="W80" i="15"/>
  <c r="AA80" i="15" s="1"/>
  <c r="AE80" i="15" s="1"/>
  <c r="V80" i="15"/>
  <c r="Z80" i="15" s="1"/>
  <c r="D80" i="15"/>
  <c r="Y79" i="15"/>
  <c r="X79" i="15"/>
  <c r="W79" i="15"/>
  <c r="V79" i="15"/>
  <c r="Y78" i="15"/>
  <c r="X78" i="15"/>
  <c r="W78" i="15"/>
  <c r="V78" i="15"/>
  <c r="Y77" i="15"/>
  <c r="X77" i="15"/>
  <c r="W77" i="15"/>
  <c r="V77" i="15"/>
  <c r="Y76" i="15"/>
  <c r="X76" i="15"/>
  <c r="W76" i="15"/>
  <c r="V76" i="15"/>
  <c r="Y75" i="15"/>
  <c r="X75" i="15"/>
  <c r="W75" i="15"/>
  <c r="V75" i="15"/>
  <c r="Y74" i="15"/>
  <c r="AC74" i="15" s="1"/>
  <c r="AG74" i="15" s="1"/>
  <c r="X74" i="15"/>
  <c r="AB74" i="15" s="1"/>
  <c r="AF74" i="15" s="1"/>
  <c r="W74" i="15"/>
  <c r="AA74" i="15" s="1"/>
  <c r="AE74" i="15" s="1"/>
  <c r="V74" i="15"/>
  <c r="Z74" i="15" s="1"/>
  <c r="D74" i="15"/>
  <c r="Y73" i="15"/>
  <c r="X73" i="15"/>
  <c r="W73" i="15"/>
  <c r="V73" i="15"/>
  <c r="Y72" i="15"/>
  <c r="X72" i="15"/>
  <c r="W72" i="15"/>
  <c r="V72" i="15"/>
  <c r="Y71" i="15"/>
  <c r="X71" i="15"/>
  <c r="W71" i="15"/>
  <c r="V71" i="15"/>
  <c r="Y70" i="15"/>
  <c r="X70" i="15"/>
  <c r="W70" i="15"/>
  <c r="V70" i="15"/>
  <c r="Y69" i="15"/>
  <c r="X69" i="15"/>
  <c r="W69" i="15"/>
  <c r="V69" i="15"/>
  <c r="Y68" i="15"/>
  <c r="X68" i="15"/>
  <c r="W68" i="15"/>
  <c r="V68" i="15"/>
  <c r="Y67" i="15"/>
  <c r="X67" i="15"/>
  <c r="W67" i="15"/>
  <c r="V67" i="15"/>
  <c r="Y66" i="15"/>
  <c r="AC66" i="15" s="1"/>
  <c r="AG66" i="15" s="1"/>
  <c r="X66" i="15"/>
  <c r="AB66" i="15" s="1"/>
  <c r="AF66" i="15" s="1"/>
  <c r="W66" i="15"/>
  <c r="AA66" i="15" s="1"/>
  <c r="AE66" i="15" s="1"/>
  <c r="V66" i="15"/>
  <c r="Z66" i="15" s="1"/>
  <c r="D66" i="15"/>
  <c r="Y65" i="15"/>
  <c r="X65" i="15"/>
  <c r="W65" i="15"/>
  <c r="V65" i="15"/>
  <c r="Y64" i="15"/>
  <c r="AC64" i="15" s="1"/>
  <c r="AG64" i="15" s="1"/>
  <c r="X64" i="15"/>
  <c r="AB64" i="15" s="1"/>
  <c r="AF64" i="15" s="1"/>
  <c r="W64" i="15"/>
  <c r="AA64" i="15" s="1"/>
  <c r="AE64" i="15" s="1"/>
  <c r="V64" i="15"/>
  <c r="Z64" i="15" s="1"/>
  <c r="D64" i="15"/>
  <c r="Y63" i="15"/>
  <c r="X63" i="15"/>
  <c r="W63" i="15"/>
  <c r="V63" i="15"/>
  <c r="Y62" i="15"/>
  <c r="X62" i="15"/>
  <c r="W62" i="15"/>
  <c r="V62" i="15"/>
  <c r="Y61" i="15"/>
  <c r="AC61" i="15" s="1"/>
  <c r="AG61" i="15" s="1"/>
  <c r="X61" i="15"/>
  <c r="AB61" i="15" s="1"/>
  <c r="AF61" i="15" s="1"/>
  <c r="W61" i="15"/>
  <c r="AA61" i="15" s="1"/>
  <c r="AE61" i="15" s="1"/>
  <c r="V61" i="15"/>
  <c r="Z61" i="15" s="1"/>
  <c r="D61" i="15"/>
  <c r="Y60" i="15"/>
  <c r="X60" i="15"/>
  <c r="W60" i="15"/>
  <c r="V60" i="15"/>
  <c r="Y59" i="15"/>
  <c r="X59" i="15"/>
  <c r="W59" i="15"/>
  <c r="V59" i="15"/>
  <c r="Y58" i="15"/>
  <c r="X58" i="15"/>
  <c r="W58" i="15"/>
  <c r="V58" i="15"/>
  <c r="Y57" i="15"/>
  <c r="X57" i="15"/>
  <c r="W57" i="15"/>
  <c r="V57" i="15"/>
  <c r="Y56" i="15"/>
  <c r="X56" i="15"/>
  <c r="W56" i="15"/>
  <c r="V56" i="15"/>
  <c r="Y55" i="15"/>
  <c r="X55" i="15"/>
  <c r="W55" i="15"/>
  <c r="V55" i="15"/>
  <c r="Y54" i="15"/>
  <c r="X54" i="15"/>
  <c r="W54" i="15"/>
  <c r="V54" i="15"/>
  <c r="Y53" i="15"/>
  <c r="AC53" i="15" s="1"/>
  <c r="AG53" i="15" s="1"/>
  <c r="X53" i="15"/>
  <c r="AB53" i="15" s="1"/>
  <c r="AF53" i="15" s="1"/>
  <c r="W53" i="15"/>
  <c r="AA53" i="15" s="1"/>
  <c r="AE53" i="15" s="1"/>
  <c r="V53" i="15"/>
  <c r="Z53" i="15" s="1"/>
  <c r="D53" i="15"/>
  <c r="Y52" i="15"/>
  <c r="X52" i="15"/>
  <c r="W52" i="15"/>
  <c r="V52" i="15"/>
  <c r="Y51" i="15"/>
  <c r="X51" i="15"/>
  <c r="W51" i="15"/>
  <c r="V51" i="15"/>
  <c r="Y50" i="15"/>
  <c r="X50" i="15"/>
  <c r="W50" i="15"/>
  <c r="V50" i="15"/>
  <c r="Y49" i="15"/>
  <c r="X49" i="15"/>
  <c r="W49" i="15"/>
  <c r="V49" i="15"/>
  <c r="Y48" i="15"/>
  <c r="AC48" i="15" s="1"/>
  <c r="AG48" i="15" s="1"/>
  <c r="X48" i="15"/>
  <c r="AB48" i="15" s="1"/>
  <c r="AF48" i="15" s="1"/>
  <c r="W48" i="15"/>
  <c r="AA48" i="15" s="1"/>
  <c r="AE48" i="15" s="1"/>
  <c r="V48" i="15"/>
  <c r="Z48" i="15" s="1"/>
  <c r="D48" i="15"/>
  <c r="Y47" i="15"/>
  <c r="X47" i="15"/>
  <c r="W47" i="15"/>
  <c r="V47" i="15"/>
  <c r="Y46" i="15"/>
  <c r="X46" i="15"/>
  <c r="W46" i="15"/>
  <c r="V46" i="15"/>
  <c r="Y45" i="15"/>
  <c r="X45" i="15"/>
  <c r="W45" i="15"/>
  <c r="V45" i="15"/>
  <c r="Y44" i="15"/>
  <c r="X44" i="15"/>
  <c r="W44" i="15"/>
  <c r="V44" i="15"/>
  <c r="Y43" i="15"/>
  <c r="X43" i="15"/>
  <c r="W43" i="15"/>
  <c r="V43" i="15"/>
  <c r="Y42" i="15"/>
  <c r="X42" i="15"/>
  <c r="W42" i="15"/>
  <c r="V42" i="15"/>
  <c r="Y41" i="15"/>
  <c r="X41" i="15"/>
  <c r="W41" i="15"/>
  <c r="V41" i="15"/>
  <c r="Y40" i="15"/>
  <c r="AC40" i="15" s="1"/>
  <c r="AG40" i="15" s="1"/>
  <c r="X40" i="15"/>
  <c r="AB40" i="15" s="1"/>
  <c r="AF40" i="15" s="1"/>
  <c r="W40" i="15"/>
  <c r="AA40" i="15" s="1"/>
  <c r="AE40" i="15" s="1"/>
  <c r="V40" i="15"/>
  <c r="Z40" i="15" s="1"/>
  <c r="D40" i="15"/>
  <c r="Y39" i="15"/>
  <c r="X39" i="15"/>
  <c r="W39" i="15"/>
  <c r="V39" i="15"/>
  <c r="Y38" i="15"/>
  <c r="X38" i="15"/>
  <c r="W38" i="15"/>
  <c r="V38" i="15"/>
  <c r="Y37" i="15"/>
  <c r="X37" i="15"/>
  <c r="W37" i="15"/>
  <c r="V37" i="15"/>
  <c r="Y36" i="15"/>
  <c r="X36" i="15"/>
  <c r="W36" i="15"/>
  <c r="V36" i="15"/>
  <c r="Y35" i="15"/>
  <c r="X35" i="15"/>
  <c r="W35" i="15"/>
  <c r="V35" i="15"/>
  <c r="Y34" i="15"/>
  <c r="X34" i="15"/>
  <c r="W34" i="15"/>
  <c r="V34" i="15"/>
  <c r="Y33" i="15"/>
  <c r="X33" i="15"/>
  <c r="W33" i="15"/>
  <c r="V33" i="15"/>
  <c r="Y32" i="15"/>
  <c r="X32" i="15"/>
  <c r="W32" i="15"/>
  <c r="V32" i="15"/>
  <c r="Y31" i="15"/>
  <c r="X31" i="15"/>
  <c r="W31" i="15"/>
  <c r="V31" i="15"/>
  <c r="Y30" i="15"/>
  <c r="X30" i="15"/>
  <c r="W30" i="15"/>
  <c r="V30" i="15"/>
  <c r="Y29" i="15"/>
  <c r="X29" i="15"/>
  <c r="W29" i="15"/>
  <c r="V29" i="15"/>
  <c r="Y28" i="15"/>
  <c r="AC28" i="15" s="1"/>
  <c r="AG28" i="15" s="1"/>
  <c r="X28" i="15"/>
  <c r="AB28" i="15" s="1"/>
  <c r="AF28" i="15" s="1"/>
  <c r="W28" i="15"/>
  <c r="AA28" i="15" s="1"/>
  <c r="AE28" i="15" s="1"/>
  <c r="V28" i="15"/>
  <c r="Z28" i="15" s="1"/>
  <c r="D28" i="15"/>
  <c r="Y27" i="15"/>
  <c r="X27" i="15"/>
  <c r="W27" i="15"/>
  <c r="V27" i="15"/>
  <c r="Y26" i="15"/>
  <c r="X26" i="15"/>
  <c r="W26" i="15"/>
  <c r="V26" i="15"/>
  <c r="Y25" i="15"/>
  <c r="X25" i="15"/>
  <c r="W25" i="15"/>
  <c r="V25" i="15"/>
  <c r="Y24" i="15"/>
  <c r="X24" i="15"/>
  <c r="W24" i="15"/>
  <c r="V24" i="15"/>
  <c r="Y23" i="15"/>
  <c r="X23" i="15"/>
  <c r="W23" i="15"/>
  <c r="V23" i="15"/>
  <c r="Y22" i="15"/>
  <c r="X22" i="15"/>
  <c r="W22" i="15"/>
  <c r="V22" i="15"/>
  <c r="Y21" i="15"/>
  <c r="AC21" i="15" s="1"/>
  <c r="AG21" i="15" s="1"/>
  <c r="X21" i="15"/>
  <c r="AB21" i="15" s="1"/>
  <c r="AF21" i="15" s="1"/>
  <c r="W21" i="15"/>
  <c r="AA21" i="15" s="1"/>
  <c r="AE21" i="15" s="1"/>
  <c r="V21" i="15"/>
  <c r="Z21" i="15" s="1"/>
  <c r="D21" i="15"/>
  <c r="D6" i="15" s="1"/>
  <c r="Y18" i="15"/>
  <c r="X18" i="15"/>
  <c r="W18" i="15"/>
  <c r="V18" i="15"/>
  <c r="Y17" i="15"/>
  <c r="X17" i="15"/>
  <c r="W17" i="15"/>
  <c r="V17" i="15"/>
  <c r="Y16" i="15"/>
  <c r="X16" i="15"/>
  <c r="W16" i="15"/>
  <c r="V16" i="15"/>
  <c r="Y15" i="15"/>
  <c r="X15" i="15"/>
  <c r="W15" i="15"/>
  <c r="V15" i="15"/>
  <c r="Y14" i="15"/>
  <c r="X14" i="15"/>
  <c r="W14" i="15"/>
  <c r="V14" i="15"/>
  <c r="Y13" i="15"/>
  <c r="X13" i="15"/>
  <c r="W13" i="15"/>
  <c r="V13" i="15"/>
  <c r="Y12" i="15"/>
  <c r="AC12" i="15" s="1"/>
  <c r="AG12" i="15" s="1"/>
  <c r="X12" i="15"/>
  <c r="AB12" i="15" s="1"/>
  <c r="AF12" i="15" s="1"/>
  <c r="W12" i="15"/>
  <c r="AA12" i="15" s="1"/>
  <c r="AE12" i="15" s="1"/>
  <c r="V12" i="15"/>
  <c r="Z12" i="15" s="1"/>
  <c r="D12" i="15"/>
  <c r="AG172" i="17" l="1"/>
  <c r="AH24" i="17"/>
  <c r="AI24" i="17" s="1"/>
  <c r="AD24" i="17"/>
  <c r="AH49" i="17"/>
  <c r="AI49" i="17" s="1"/>
  <c r="AJ49" i="17" s="1"/>
  <c r="AD49" i="17"/>
  <c r="AH63" i="17"/>
  <c r="AI63" i="17" s="1"/>
  <c r="AJ63" i="17" s="1"/>
  <c r="AD63" i="17"/>
  <c r="AH79" i="17"/>
  <c r="AI79" i="17" s="1"/>
  <c r="AJ79" i="17" s="1"/>
  <c r="AD79" i="17"/>
  <c r="AH89" i="17"/>
  <c r="AI89" i="17" s="1"/>
  <c r="AJ89" i="17" s="1"/>
  <c r="AD89" i="17"/>
  <c r="AH12" i="17"/>
  <c r="AI12" i="17" s="1"/>
  <c r="AJ12" i="17" s="1"/>
  <c r="AD12" i="17"/>
  <c r="AJ24" i="17"/>
  <c r="AH44" i="17"/>
  <c r="AI44" i="17" s="1"/>
  <c r="AJ44" i="17" s="1"/>
  <c r="AD44" i="17"/>
  <c r="AH51" i="17"/>
  <c r="AI51" i="17" s="1"/>
  <c r="AJ51" i="17" s="1"/>
  <c r="AD51" i="17"/>
  <c r="AH71" i="17"/>
  <c r="AI71" i="17" s="1"/>
  <c r="AJ71" i="17" s="1"/>
  <c r="AD71" i="17"/>
  <c r="AH83" i="17"/>
  <c r="AI83" i="17" s="1"/>
  <c r="AJ83" i="17" s="1"/>
  <c r="AD83" i="17"/>
  <c r="AH107" i="17"/>
  <c r="AI107" i="17" s="1"/>
  <c r="AJ107" i="17" s="1"/>
  <c r="AD107" i="17"/>
  <c r="AH112" i="17"/>
  <c r="AI112" i="17" s="1"/>
  <c r="AJ112" i="17" s="1"/>
  <c r="AD112" i="17"/>
  <c r="AH129" i="17"/>
  <c r="AI129" i="17" s="1"/>
  <c r="AJ129" i="17" s="1"/>
  <c r="AD129" i="17"/>
  <c r="AH135" i="17"/>
  <c r="AI135" i="17" s="1"/>
  <c r="AJ135" i="17" s="1"/>
  <c r="AD135" i="17"/>
  <c r="AH151" i="17"/>
  <c r="AI151" i="17" s="1"/>
  <c r="AJ151" i="17" s="1"/>
  <c r="AD151" i="17"/>
  <c r="AH155" i="17"/>
  <c r="AI155" i="17" s="1"/>
  <c r="AJ155" i="17" s="1"/>
  <c r="AD155" i="17"/>
  <c r="AH164" i="17"/>
  <c r="AI164" i="17" s="1"/>
  <c r="AJ164" i="17" s="1"/>
  <c r="AD164" i="17"/>
  <c r="AH101" i="17"/>
  <c r="AI101" i="17" s="1"/>
  <c r="AJ101" i="17" s="1"/>
  <c r="AD101" i="17"/>
  <c r="AH110" i="17"/>
  <c r="AI110" i="17" s="1"/>
  <c r="AJ110" i="17" s="1"/>
  <c r="AD110" i="17"/>
  <c r="AH115" i="17"/>
  <c r="AI115" i="17" s="1"/>
  <c r="AJ115" i="17" s="1"/>
  <c r="AD115" i="17"/>
  <c r="AH133" i="17"/>
  <c r="AI133" i="17" s="1"/>
  <c r="AJ133" i="17" s="1"/>
  <c r="AD133" i="17"/>
  <c r="AH139" i="17"/>
  <c r="AI139" i="17" s="1"/>
  <c r="AJ139" i="17" s="1"/>
  <c r="AD139" i="17"/>
  <c r="AH153" i="17"/>
  <c r="AI153" i="17" s="1"/>
  <c r="AJ153" i="17" s="1"/>
  <c r="AD153" i="17"/>
  <c r="AH160" i="17"/>
  <c r="AI160" i="17" s="1"/>
  <c r="AJ160" i="17" s="1"/>
  <c r="AD160" i="17"/>
  <c r="AH12" i="15"/>
  <c r="AI12" i="15" s="1"/>
  <c r="AJ12" i="15" s="1"/>
  <c r="AD12" i="15"/>
  <c r="AH21" i="15"/>
  <c r="AI21" i="15" s="1"/>
  <c r="AJ21" i="15" s="1"/>
  <c r="AD21" i="15"/>
  <c r="AH48" i="15"/>
  <c r="AI48" i="15" s="1"/>
  <c r="AJ48" i="15" s="1"/>
  <c r="AD48" i="15"/>
  <c r="AH53" i="15"/>
  <c r="AI53" i="15" s="1"/>
  <c r="AJ53" i="15" s="1"/>
  <c r="AD53" i="15"/>
  <c r="AH66" i="15"/>
  <c r="AI66" i="15" s="1"/>
  <c r="AJ66" i="15" s="1"/>
  <c r="AD66" i="15"/>
  <c r="AH74" i="15"/>
  <c r="AI74" i="15" s="1"/>
  <c r="AJ74" i="15" s="1"/>
  <c r="AD74" i="15"/>
  <c r="AH28" i="15"/>
  <c r="AI28" i="15" s="1"/>
  <c r="AJ28" i="15" s="1"/>
  <c r="AD28" i="15"/>
  <c r="AH40" i="15"/>
  <c r="AI40" i="15" s="1"/>
  <c r="AJ40" i="15" s="1"/>
  <c r="AD40" i="15"/>
  <c r="AH61" i="15"/>
  <c r="AI61" i="15" s="1"/>
  <c r="AJ61" i="15" s="1"/>
  <c r="AD61" i="15"/>
  <c r="AH64" i="15"/>
  <c r="AI64" i="15" s="1"/>
  <c r="AJ64" i="15" s="1"/>
  <c r="AD64" i="15"/>
  <c r="AH80" i="15"/>
  <c r="AI80" i="15" s="1"/>
  <c r="AJ80" i="15" s="1"/>
  <c r="AD80" i="15"/>
  <c r="Z92" i="15"/>
  <c r="AB92" i="15"/>
  <c r="AF92" i="15" s="1"/>
  <c r="Z97" i="15"/>
  <c r="AB97" i="15"/>
  <c r="AF97" i="15" s="1"/>
  <c r="Z103" i="15"/>
  <c r="AB103" i="15"/>
  <c r="AF103" i="15" s="1"/>
  <c r="Z107" i="15"/>
  <c r="AB107" i="15"/>
  <c r="AF107" i="15" s="1"/>
  <c r="Z109" i="15"/>
  <c r="AB109" i="15"/>
  <c r="AF109" i="15" s="1"/>
  <c r="Z113" i="15"/>
  <c r="AB113" i="15"/>
  <c r="AF113" i="15" s="1"/>
  <c r="Z115" i="15"/>
  <c r="AB115" i="15"/>
  <c r="AF115" i="15" s="1"/>
  <c r="Z125" i="15"/>
  <c r="AB125" i="15"/>
  <c r="AF125" i="15" s="1"/>
  <c r="Z128" i="15"/>
  <c r="AB128" i="15"/>
  <c r="AF128" i="15" s="1"/>
  <c r="Z130" i="15"/>
  <c r="AB130" i="15"/>
  <c r="AF130" i="15" s="1"/>
  <c r="Z132" i="15"/>
  <c r="AB132" i="15"/>
  <c r="AF132" i="15" s="1"/>
  <c r="Z134" i="15"/>
  <c r="AB134" i="15"/>
  <c r="AF134" i="15" s="1"/>
  <c r="Z136" i="15"/>
  <c r="AB136" i="15"/>
  <c r="AF136" i="15" s="1"/>
  <c r="Z138" i="15"/>
  <c r="AB138" i="15"/>
  <c r="AF138" i="15" s="1"/>
  <c r="AH138" i="15" l="1"/>
  <c r="AI138" i="15" s="1"/>
  <c r="AJ138" i="15" s="1"/>
  <c r="AD138" i="15"/>
  <c r="AH136" i="15"/>
  <c r="AI136" i="15" s="1"/>
  <c r="AJ136" i="15" s="1"/>
  <c r="AD136" i="15"/>
  <c r="AH134" i="15"/>
  <c r="AI134" i="15" s="1"/>
  <c r="AJ134" i="15" s="1"/>
  <c r="AD134" i="15"/>
  <c r="AH132" i="15"/>
  <c r="AI132" i="15" s="1"/>
  <c r="AJ132" i="15" s="1"/>
  <c r="AD132" i="15"/>
  <c r="AH130" i="15"/>
  <c r="AI130" i="15" s="1"/>
  <c r="AJ130" i="15" s="1"/>
  <c r="AD130" i="15"/>
  <c r="AH128" i="15"/>
  <c r="AI128" i="15" s="1"/>
  <c r="AJ128" i="15" s="1"/>
  <c r="AD128" i="15"/>
  <c r="AH125" i="15"/>
  <c r="AI125" i="15" s="1"/>
  <c r="AJ125" i="15" s="1"/>
  <c r="AD125" i="15"/>
  <c r="AH115" i="15"/>
  <c r="AI115" i="15" s="1"/>
  <c r="AJ115" i="15" s="1"/>
  <c r="AD115" i="15"/>
  <c r="AH113" i="15"/>
  <c r="AI113" i="15" s="1"/>
  <c r="AJ113" i="15" s="1"/>
  <c r="AD113" i="15"/>
  <c r="AH109" i="15"/>
  <c r="AI109" i="15" s="1"/>
  <c r="AJ109" i="15" s="1"/>
  <c r="AD109" i="15"/>
  <c r="AH107" i="15"/>
  <c r="AI107" i="15" s="1"/>
  <c r="AJ107" i="15" s="1"/>
  <c r="AD107" i="15"/>
  <c r="AH103" i="15"/>
  <c r="AI103" i="15" s="1"/>
  <c r="AJ103" i="15" s="1"/>
  <c r="AD103" i="15"/>
  <c r="AH97" i="15"/>
  <c r="AI97" i="15" s="1"/>
  <c r="AD97" i="15"/>
  <c r="AH92" i="15"/>
  <c r="AI92" i="15" s="1"/>
  <c r="AJ92" i="15" s="1"/>
  <c r="AD92" i="15"/>
  <c r="Y30" i="14" l="1"/>
  <c r="X30" i="14"/>
  <c r="W30" i="14"/>
  <c r="V30" i="14"/>
  <c r="Y29" i="14"/>
  <c r="X29" i="14"/>
  <c r="W29" i="14"/>
  <c r="V29" i="14"/>
  <c r="Y28" i="14"/>
  <c r="X28" i="14"/>
  <c r="W28" i="14"/>
  <c r="V28" i="14"/>
  <c r="Y27" i="14"/>
  <c r="X27" i="14"/>
  <c r="W27" i="14"/>
  <c r="V27" i="14"/>
  <c r="Y26" i="14"/>
  <c r="X26" i="14"/>
  <c r="W26" i="14"/>
  <c r="V26" i="14"/>
  <c r="Y25" i="14"/>
  <c r="X25" i="14"/>
  <c r="W25" i="14"/>
  <c r="V25" i="14"/>
  <c r="Y24" i="14"/>
  <c r="X24" i="14"/>
  <c r="W24" i="14"/>
  <c r="V24" i="14"/>
  <c r="Y23" i="14"/>
  <c r="X23" i="14"/>
  <c r="W23" i="14"/>
  <c r="V23" i="14"/>
  <c r="Y22" i="14"/>
  <c r="AC22" i="14" s="1"/>
  <c r="AG22" i="14" s="1"/>
  <c r="X22" i="14"/>
  <c r="AB22" i="14" s="1"/>
  <c r="AF22" i="14" s="1"/>
  <c r="W22" i="14"/>
  <c r="AA22" i="14" s="1"/>
  <c r="AE22" i="14" s="1"/>
  <c r="V22" i="14"/>
  <c r="Z22" i="14" s="1"/>
  <c r="Y21" i="14"/>
  <c r="X21" i="14"/>
  <c r="W21" i="14"/>
  <c r="V21" i="14"/>
  <c r="Y20" i="14"/>
  <c r="X20" i="14"/>
  <c r="W20" i="14"/>
  <c r="V20" i="14"/>
  <c r="Y19" i="14"/>
  <c r="X19" i="14"/>
  <c r="W19" i="14"/>
  <c r="V19" i="14"/>
  <c r="Y18" i="14"/>
  <c r="AC18" i="14" s="1"/>
  <c r="AG18" i="14" s="1"/>
  <c r="X18" i="14"/>
  <c r="AB18" i="14" s="1"/>
  <c r="AF18" i="14" s="1"/>
  <c r="W18" i="14"/>
  <c r="AA18" i="14" s="1"/>
  <c r="AE18" i="14" s="1"/>
  <c r="V18" i="14"/>
  <c r="Z18" i="14" s="1"/>
  <c r="D18" i="14"/>
  <c r="Y17" i="14"/>
  <c r="X17" i="14"/>
  <c r="W17" i="14"/>
  <c r="V17" i="14"/>
  <c r="Y16" i="14"/>
  <c r="X16" i="14"/>
  <c r="W16" i="14"/>
  <c r="V16" i="14"/>
  <c r="Y15" i="14"/>
  <c r="X15" i="14"/>
  <c r="W15" i="14"/>
  <c r="V15" i="14"/>
  <c r="Y14" i="14"/>
  <c r="X14" i="14"/>
  <c r="W14" i="14"/>
  <c r="V14" i="14"/>
  <c r="Y13" i="14"/>
  <c r="X13" i="14"/>
  <c r="W13" i="14"/>
  <c r="V13" i="14"/>
  <c r="Y12" i="14"/>
  <c r="AC12" i="14" s="1"/>
  <c r="AG12" i="14" s="1"/>
  <c r="X12" i="14"/>
  <c r="AB12" i="14" s="1"/>
  <c r="AF12" i="14" s="1"/>
  <c r="W12" i="14"/>
  <c r="AA12" i="14" s="1"/>
  <c r="AE12" i="14" s="1"/>
  <c r="V12" i="14"/>
  <c r="Z12" i="14" s="1"/>
  <c r="D12" i="14"/>
  <c r="AI73" i="13"/>
  <c r="AJ73" i="13" s="1"/>
  <c r="AH73" i="13"/>
  <c r="AG73" i="13"/>
  <c r="AF73" i="13"/>
  <c r="AE73" i="13"/>
  <c r="AD73" i="13"/>
  <c r="AC73" i="13"/>
  <c r="AB73" i="13"/>
  <c r="AA73" i="13"/>
  <c r="Z73" i="13"/>
  <c r="Y78" i="13"/>
  <c r="X78" i="13"/>
  <c r="W78" i="13"/>
  <c r="V78" i="13"/>
  <c r="Y77" i="13"/>
  <c r="X77" i="13"/>
  <c r="W77" i="13"/>
  <c r="V77" i="13"/>
  <c r="Y76" i="13"/>
  <c r="X76" i="13"/>
  <c r="W76" i="13"/>
  <c r="V76" i="13"/>
  <c r="Y75" i="13"/>
  <c r="X75" i="13"/>
  <c r="W75" i="13"/>
  <c r="V75" i="13"/>
  <c r="Y74" i="13"/>
  <c r="X74" i="13"/>
  <c r="W74" i="13"/>
  <c r="V74" i="13"/>
  <c r="Y73" i="13"/>
  <c r="X73" i="13"/>
  <c r="W73" i="13"/>
  <c r="V73" i="13"/>
  <c r="Y72" i="13"/>
  <c r="X72" i="13"/>
  <c r="W72" i="13"/>
  <c r="V72" i="13"/>
  <c r="Y71" i="13"/>
  <c r="X71" i="13"/>
  <c r="W71" i="13"/>
  <c r="V71" i="13"/>
  <c r="Y70" i="13"/>
  <c r="X70" i="13"/>
  <c r="W70" i="13"/>
  <c r="V70" i="13"/>
  <c r="Y69" i="13"/>
  <c r="AC69" i="13" s="1"/>
  <c r="AG69" i="13" s="1"/>
  <c r="X69" i="13"/>
  <c r="AB69" i="13" s="1"/>
  <c r="AF69" i="13" s="1"/>
  <c r="W69" i="13"/>
  <c r="AA69" i="13" s="1"/>
  <c r="AE69" i="13" s="1"/>
  <c r="V69" i="13"/>
  <c r="Z69" i="13" s="1"/>
  <c r="Y68" i="13"/>
  <c r="X68" i="13"/>
  <c r="W68" i="13"/>
  <c r="V68" i="13"/>
  <c r="Y67" i="13"/>
  <c r="X67" i="13"/>
  <c r="W67" i="13"/>
  <c r="V67" i="13"/>
  <c r="Y65" i="13"/>
  <c r="X65" i="13"/>
  <c r="W65" i="13"/>
  <c r="V65" i="13"/>
  <c r="Y64" i="13"/>
  <c r="X64" i="13"/>
  <c r="W64" i="13"/>
  <c r="V64" i="13"/>
  <c r="Y63" i="13"/>
  <c r="AC63" i="13" s="1"/>
  <c r="AG63" i="13" s="1"/>
  <c r="X63" i="13"/>
  <c r="AB63" i="13" s="1"/>
  <c r="AF63" i="13" s="1"/>
  <c r="W63" i="13"/>
  <c r="AA63" i="13" s="1"/>
  <c r="AE63" i="13" s="1"/>
  <c r="V63" i="13"/>
  <c r="Z63" i="13" s="1"/>
  <c r="D63" i="13"/>
  <c r="Y57" i="13"/>
  <c r="X57" i="13"/>
  <c r="W57" i="13"/>
  <c r="V57" i="13"/>
  <c r="Y56" i="13"/>
  <c r="AC56" i="13" s="1"/>
  <c r="AG56" i="13" s="1"/>
  <c r="X56" i="13"/>
  <c r="AB56" i="13" s="1"/>
  <c r="AF56" i="13" s="1"/>
  <c r="W56" i="13"/>
  <c r="AA56" i="13" s="1"/>
  <c r="AE56" i="13" s="1"/>
  <c r="V56" i="13"/>
  <c r="Z56" i="13" s="1"/>
  <c r="D56" i="13"/>
  <c r="Y55" i="13"/>
  <c r="X55" i="13"/>
  <c r="W55" i="13"/>
  <c r="V55" i="13"/>
  <c r="Y54" i="13"/>
  <c r="X54" i="13"/>
  <c r="W54" i="13"/>
  <c r="V54" i="13"/>
  <c r="Y53" i="13"/>
  <c r="AC53" i="13" s="1"/>
  <c r="AG53" i="13" s="1"/>
  <c r="X53" i="13"/>
  <c r="AB53" i="13" s="1"/>
  <c r="AF53" i="13" s="1"/>
  <c r="W53" i="13"/>
  <c r="AA53" i="13" s="1"/>
  <c r="AE53" i="13" s="1"/>
  <c r="V53" i="13"/>
  <c r="Z53" i="13" s="1"/>
  <c r="D53" i="13"/>
  <c r="Y52" i="13"/>
  <c r="X52" i="13"/>
  <c r="W52" i="13"/>
  <c r="V52" i="13"/>
  <c r="Y51" i="13"/>
  <c r="X51" i="13"/>
  <c r="W51" i="13"/>
  <c r="V51" i="13"/>
  <c r="Y50" i="13"/>
  <c r="AC50" i="13" s="1"/>
  <c r="AG50" i="13" s="1"/>
  <c r="X50" i="13"/>
  <c r="AB50" i="13" s="1"/>
  <c r="AF50" i="13" s="1"/>
  <c r="W50" i="13"/>
  <c r="AA50" i="13" s="1"/>
  <c r="AE50" i="13" s="1"/>
  <c r="V50" i="13"/>
  <c r="Z50" i="13" s="1"/>
  <c r="D50" i="13"/>
  <c r="Y49" i="13"/>
  <c r="X49" i="13"/>
  <c r="W49" i="13"/>
  <c r="V49" i="13"/>
  <c r="Y48" i="13"/>
  <c r="X48" i="13"/>
  <c r="W48" i="13"/>
  <c r="V48" i="13"/>
  <c r="Y47" i="13"/>
  <c r="X47" i="13"/>
  <c r="W47" i="13"/>
  <c r="V47" i="13"/>
  <c r="Y46" i="13"/>
  <c r="X46" i="13"/>
  <c r="W46" i="13"/>
  <c r="V46" i="13"/>
  <c r="Y45" i="13"/>
  <c r="X45" i="13"/>
  <c r="W45" i="13"/>
  <c r="V45" i="13"/>
  <c r="Y44" i="13"/>
  <c r="X44" i="13"/>
  <c r="W44" i="13"/>
  <c r="V44" i="13"/>
  <c r="Y43" i="13"/>
  <c r="X43" i="13"/>
  <c r="W43" i="13"/>
  <c r="V43" i="13"/>
  <c r="Y42" i="13"/>
  <c r="AC42" i="13" s="1"/>
  <c r="AG42" i="13" s="1"/>
  <c r="X42" i="13"/>
  <c r="AB42" i="13" s="1"/>
  <c r="AF42" i="13" s="1"/>
  <c r="W42" i="13"/>
  <c r="AA42" i="13" s="1"/>
  <c r="AE42" i="13" s="1"/>
  <c r="V42" i="13"/>
  <c r="Z42" i="13" s="1"/>
  <c r="D42" i="13"/>
  <c r="Y41" i="13"/>
  <c r="X41" i="13"/>
  <c r="W41" i="13"/>
  <c r="V41" i="13"/>
  <c r="Y40" i="13"/>
  <c r="X40" i="13"/>
  <c r="W40" i="13"/>
  <c r="V40" i="13"/>
  <c r="Y39" i="13"/>
  <c r="X39" i="13"/>
  <c r="W39" i="13"/>
  <c r="V39" i="13"/>
  <c r="Y38" i="13"/>
  <c r="X38" i="13"/>
  <c r="W38" i="13"/>
  <c r="V38" i="13"/>
  <c r="Y37" i="13"/>
  <c r="X37" i="13"/>
  <c r="W37" i="13"/>
  <c r="V37" i="13"/>
  <c r="Y36" i="13"/>
  <c r="X36" i="13"/>
  <c r="W36" i="13"/>
  <c r="V36" i="13"/>
  <c r="Y35" i="13"/>
  <c r="X35" i="13"/>
  <c r="W35" i="13"/>
  <c r="V35" i="13"/>
  <c r="Y34" i="13"/>
  <c r="AC34" i="13" s="1"/>
  <c r="AG34" i="13" s="1"/>
  <c r="X34" i="13"/>
  <c r="AB34" i="13" s="1"/>
  <c r="AF34" i="13" s="1"/>
  <c r="W34" i="13"/>
  <c r="AA34" i="13" s="1"/>
  <c r="AE34" i="13" s="1"/>
  <c r="V34" i="13"/>
  <c r="Z34" i="13" s="1"/>
  <c r="D34" i="13"/>
  <c r="Y33" i="13"/>
  <c r="X33" i="13"/>
  <c r="W33" i="13"/>
  <c r="V33" i="13"/>
  <c r="Y32" i="13"/>
  <c r="X32" i="13"/>
  <c r="W32" i="13"/>
  <c r="V32" i="13"/>
  <c r="Y31" i="13"/>
  <c r="X31" i="13"/>
  <c r="W31" i="13"/>
  <c r="V31" i="13"/>
  <c r="Y30" i="13"/>
  <c r="X30" i="13"/>
  <c r="W30" i="13"/>
  <c r="V30" i="13"/>
  <c r="Y29" i="13"/>
  <c r="X29" i="13"/>
  <c r="W29" i="13"/>
  <c r="V29" i="13"/>
  <c r="Y28" i="13"/>
  <c r="X28" i="13"/>
  <c r="W28" i="13"/>
  <c r="V28" i="13"/>
  <c r="Y27" i="13"/>
  <c r="AC27" i="13" s="1"/>
  <c r="AG27" i="13" s="1"/>
  <c r="X27" i="13"/>
  <c r="AB27" i="13" s="1"/>
  <c r="AF27" i="13" s="1"/>
  <c r="W27" i="13"/>
  <c r="AA27" i="13" s="1"/>
  <c r="AE27" i="13" s="1"/>
  <c r="V27" i="13"/>
  <c r="Z27" i="13" s="1"/>
  <c r="D27" i="13"/>
  <c r="Y26" i="13"/>
  <c r="X26" i="13"/>
  <c r="W26" i="13"/>
  <c r="V26" i="13"/>
  <c r="Y25" i="13"/>
  <c r="X25" i="13"/>
  <c r="W25" i="13"/>
  <c r="V25" i="13"/>
  <c r="Y24" i="13"/>
  <c r="X24" i="13"/>
  <c r="W24" i="13"/>
  <c r="V24" i="13"/>
  <c r="Y23" i="13"/>
  <c r="X23" i="13"/>
  <c r="W23" i="13"/>
  <c r="V23" i="13"/>
  <c r="Y22" i="13"/>
  <c r="AC22" i="13" s="1"/>
  <c r="AG22" i="13" s="1"/>
  <c r="X22" i="13"/>
  <c r="AB22" i="13" s="1"/>
  <c r="AF22" i="13" s="1"/>
  <c r="W22" i="13"/>
  <c r="AA22" i="13" s="1"/>
  <c r="AE22" i="13" s="1"/>
  <c r="V22" i="13"/>
  <c r="Z22" i="13" s="1"/>
  <c r="D22" i="13"/>
  <c r="Y21" i="13"/>
  <c r="X21" i="13"/>
  <c r="W21" i="13"/>
  <c r="V21" i="13"/>
  <c r="Y20" i="13"/>
  <c r="X20" i="13"/>
  <c r="W20" i="13"/>
  <c r="V20" i="13"/>
  <c r="Y19" i="13"/>
  <c r="X19" i="13"/>
  <c r="W19" i="13"/>
  <c r="V19" i="13"/>
  <c r="Y18" i="13"/>
  <c r="AC18" i="13" s="1"/>
  <c r="AG18" i="13" s="1"/>
  <c r="X18" i="13"/>
  <c r="AB18" i="13" s="1"/>
  <c r="AF18" i="13" s="1"/>
  <c r="W18" i="13"/>
  <c r="AA18" i="13" s="1"/>
  <c r="AE18" i="13" s="1"/>
  <c r="V18" i="13"/>
  <c r="Z18" i="13" s="1"/>
  <c r="Y17" i="13"/>
  <c r="X17" i="13"/>
  <c r="W17" i="13"/>
  <c r="V17" i="13"/>
  <c r="Y16" i="13"/>
  <c r="X16" i="13"/>
  <c r="W16" i="13"/>
  <c r="V16" i="13"/>
  <c r="Y15" i="13"/>
  <c r="X15" i="13"/>
  <c r="W15" i="13"/>
  <c r="V15" i="13"/>
  <c r="Y14" i="13"/>
  <c r="X14" i="13"/>
  <c r="W14" i="13"/>
  <c r="V14" i="13"/>
  <c r="Y13" i="13"/>
  <c r="X13" i="13"/>
  <c r="W13" i="13"/>
  <c r="V13" i="13"/>
  <c r="Y12" i="13"/>
  <c r="AC12" i="13" s="1"/>
  <c r="AG12" i="13" s="1"/>
  <c r="X12" i="13"/>
  <c r="AB12" i="13" s="1"/>
  <c r="AF12" i="13" s="1"/>
  <c r="W12" i="13"/>
  <c r="AA12" i="13" s="1"/>
  <c r="AE12" i="13" s="1"/>
  <c r="V12" i="13"/>
  <c r="Z12" i="13" s="1"/>
  <c r="D12" i="13"/>
  <c r="Y427" i="12"/>
  <c r="X427" i="12"/>
  <c r="W427" i="12"/>
  <c r="V427" i="12"/>
  <c r="Y426" i="12"/>
  <c r="X426" i="12"/>
  <c r="W426" i="12"/>
  <c r="V426" i="12"/>
  <c r="Y425" i="12"/>
  <c r="X425" i="12"/>
  <c r="W425" i="12"/>
  <c r="V425" i="12"/>
  <c r="Y424" i="12"/>
  <c r="X424" i="12"/>
  <c r="W424" i="12"/>
  <c r="V424" i="12"/>
  <c r="D424" i="12"/>
  <c r="Y423" i="12"/>
  <c r="X423" i="12"/>
  <c r="W423" i="12"/>
  <c r="V423" i="12"/>
  <c r="Y422" i="12"/>
  <c r="X422" i="12"/>
  <c r="W422" i="12"/>
  <c r="V422" i="12"/>
  <c r="Y421" i="12"/>
  <c r="X421" i="12"/>
  <c r="W421" i="12"/>
  <c r="V421" i="12"/>
  <c r="Y420" i="12"/>
  <c r="X420" i="12"/>
  <c r="W420" i="12"/>
  <c r="V420" i="12"/>
  <c r="D420" i="12"/>
  <c r="Y419" i="12"/>
  <c r="X419" i="12"/>
  <c r="W419" i="12"/>
  <c r="V419" i="12"/>
  <c r="Y418" i="12"/>
  <c r="X418" i="12"/>
  <c r="W418" i="12"/>
  <c r="V418" i="12"/>
  <c r="Y417" i="12"/>
  <c r="X417" i="12"/>
  <c r="W417" i="12"/>
  <c r="V417" i="12"/>
  <c r="Y416" i="12"/>
  <c r="X416" i="12"/>
  <c r="W416" i="12"/>
  <c r="V416" i="12"/>
  <c r="D416" i="12"/>
  <c r="Y415" i="12"/>
  <c r="X415" i="12"/>
  <c r="W415" i="12"/>
  <c r="V415" i="12"/>
  <c r="Y414" i="12"/>
  <c r="X414" i="12"/>
  <c r="W414" i="12"/>
  <c r="V414" i="12"/>
  <c r="Y413" i="12"/>
  <c r="X413" i="12"/>
  <c r="W413" i="12"/>
  <c r="V413" i="12"/>
  <c r="Y412" i="12"/>
  <c r="X412" i="12"/>
  <c r="W412" i="12"/>
  <c r="V412" i="12"/>
  <c r="D412" i="12"/>
  <c r="Y411" i="12"/>
  <c r="X411" i="12"/>
  <c r="W411" i="12"/>
  <c r="V411" i="12"/>
  <c r="Y410" i="12"/>
  <c r="X410" i="12"/>
  <c r="W410" i="12"/>
  <c r="V410" i="12"/>
  <c r="Y409" i="12"/>
  <c r="X409" i="12"/>
  <c r="W409" i="12"/>
  <c r="V409" i="12"/>
  <c r="Y408" i="12"/>
  <c r="X408" i="12"/>
  <c r="W408" i="12"/>
  <c r="V408" i="12"/>
  <c r="D408" i="12"/>
  <c r="Y407" i="12"/>
  <c r="X407" i="12"/>
  <c r="W407" i="12"/>
  <c r="V407" i="12"/>
  <c r="Y406" i="12"/>
  <c r="X406" i="12"/>
  <c r="W406" i="12"/>
  <c r="V406" i="12"/>
  <c r="Y405" i="12"/>
  <c r="X405" i="12"/>
  <c r="W405" i="12"/>
  <c r="V405" i="12"/>
  <c r="Y404" i="12"/>
  <c r="X404" i="12"/>
  <c r="W404" i="12"/>
  <c r="V404" i="12"/>
  <c r="D404" i="12"/>
  <c r="Y403" i="12"/>
  <c r="X403" i="12"/>
  <c r="W403" i="12"/>
  <c r="V403" i="12"/>
  <c r="Y402" i="12"/>
  <c r="X402" i="12"/>
  <c r="W402" i="12"/>
  <c r="V402" i="12"/>
  <c r="Y401" i="12"/>
  <c r="X401" i="12"/>
  <c r="W401" i="12"/>
  <c r="V401" i="12"/>
  <c r="Y400" i="12"/>
  <c r="X400" i="12"/>
  <c r="W400" i="12"/>
  <c r="V400" i="12"/>
  <c r="D400" i="12"/>
  <c r="Y399" i="12"/>
  <c r="X399" i="12"/>
  <c r="W399" i="12"/>
  <c r="V399" i="12"/>
  <c r="Y398" i="12"/>
  <c r="X398" i="12"/>
  <c r="W398" i="12"/>
  <c r="V398" i="12"/>
  <c r="Y397" i="12"/>
  <c r="X397" i="12"/>
  <c r="W397" i="12"/>
  <c r="V397" i="12"/>
  <c r="Y396" i="12"/>
  <c r="X396" i="12"/>
  <c r="W396" i="12"/>
  <c r="V396" i="12"/>
  <c r="D396" i="12"/>
  <c r="Y395" i="12"/>
  <c r="X395" i="12"/>
  <c r="W395" i="12"/>
  <c r="V395" i="12"/>
  <c r="Y394" i="12"/>
  <c r="X394" i="12"/>
  <c r="W394" i="12"/>
  <c r="V394" i="12"/>
  <c r="Y393" i="12"/>
  <c r="X393" i="12"/>
  <c r="W393" i="12"/>
  <c r="V393" i="12"/>
  <c r="Y392" i="12"/>
  <c r="X392" i="12"/>
  <c r="W392" i="12"/>
  <c r="V392" i="12"/>
  <c r="D392" i="12"/>
  <c r="Y391" i="12"/>
  <c r="X391" i="12"/>
  <c r="W391" i="12"/>
  <c r="V391" i="12"/>
  <c r="Y390" i="12"/>
  <c r="X390" i="12"/>
  <c r="W390" i="12"/>
  <c r="V390" i="12"/>
  <c r="Y389" i="12"/>
  <c r="X389" i="12"/>
  <c r="W389" i="12"/>
  <c r="V389" i="12"/>
  <c r="Y388" i="12"/>
  <c r="X388" i="12"/>
  <c r="W388" i="12"/>
  <c r="V388" i="12"/>
  <c r="D388" i="12"/>
  <c r="Y387" i="12"/>
  <c r="X387" i="12"/>
  <c r="W387" i="12"/>
  <c r="V387" i="12"/>
  <c r="Y386" i="12"/>
  <c r="X386" i="12"/>
  <c r="W386" i="12"/>
  <c r="V386" i="12"/>
  <c r="Y385" i="12"/>
  <c r="X385" i="12"/>
  <c r="W385" i="12"/>
  <c r="V385" i="12"/>
  <c r="Y384" i="12"/>
  <c r="AC384" i="12" s="1"/>
  <c r="X384" i="12"/>
  <c r="AB384" i="12" s="1"/>
  <c r="W384" i="12"/>
  <c r="AA384" i="12" s="1"/>
  <c r="V384" i="12"/>
  <c r="Z384" i="12" s="1"/>
  <c r="D384" i="12"/>
  <c r="Y383" i="12"/>
  <c r="X383" i="12"/>
  <c r="W383" i="12"/>
  <c r="V383" i="12"/>
  <c r="Y382" i="12"/>
  <c r="X382" i="12"/>
  <c r="W382" i="12"/>
  <c r="V382" i="12"/>
  <c r="Y381" i="12"/>
  <c r="X381" i="12"/>
  <c r="W381" i="12"/>
  <c r="V381" i="12"/>
  <c r="Y380" i="12"/>
  <c r="X380" i="12"/>
  <c r="W380" i="12"/>
  <c r="V380" i="12"/>
  <c r="Y379" i="12"/>
  <c r="X379" i="12"/>
  <c r="W379" i="12"/>
  <c r="V379" i="12"/>
  <c r="Y378" i="12"/>
  <c r="X378" i="12"/>
  <c r="W378" i="12"/>
  <c r="V378" i="12"/>
  <c r="Y377" i="12"/>
  <c r="X377" i="12"/>
  <c r="W377" i="12"/>
  <c r="V377" i="12"/>
  <c r="Y376" i="12"/>
  <c r="X376" i="12"/>
  <c r="W376" i="12"/>
  <c r="V376" i="12"/>
  <c r="Y375" i="12"/>
  <c r="X375" i="12"/>
  <c r="W375" i="12"/>
  <c r="V375" i="12"/>
  <c r="Y374" i="12"/>
  <c r="X374" i="12"/>
  <c r="W374" i="12"/>
  <c r="V374" i="12"/>
  <c r="Y373" i="12"/>
  <c r="X373" i="12"/>
  <c r="W373" i="12"/>
  <c r="V373" i="12"/>
  <c r="Y372" i="12"/>
  <c r="X372" i="12"/>
  <c r="W372" i="12"/>
  <c r="V372" i="12"/>
  <c r="Y371" i="12"/>
  <c r="X371" i="12"/>
  <c r="W371" i="12"/>
  <c r="V371" i="12"/>
  <c r="Y370" i="12"/>
  <c r="X370" i="12"/>
  <c r="W370" i="12"/>
  <c r="V370" i="12"/>
  <c r="Y369" i="12"/>
  <c r="X369" i="12"/>
  <c r="W369" i="12"/>
  <c r="V369" i="12"/>
  <c r="Y368" i="12"/>
  <c r="X368" i="12"/>
  <c r="W368" i="12"/>
  <c r="V368" i="12"/>
  <c r="Y367" i="12"/>
  <c r="X367" i="12"/>
  <c r="W367" i="12"/>
  <c r="V367" i="12"/>
  <c r="Y366" i="12"/>
  <c r="X366" i="12"/>
  <c r="W366" i="12"/>
  <c r="V366" i="12"/>
  <c r="Y365" i="12"/>
  <c r="X365" i="12"/>
  <c r="W365" i="12"/>
  <c r="V365" i="12"/>
  <c r="Y364" i="12"/>
  <c r="AC364" i="12" s="1"/>
  <c r="X364" i="12"/>
  <c r="AB364" i="12" s="1"/>
  <c r="W364" i="12"/>
  <c r="AA364" i="12" s="1"/>
  <c r="V364" i="12"/>
  <c r="Z364" i="12" s="1"/>
  <c r="D364" i="12"/>
  <c r="Y363" i="12"/>
  <c r="X363" i="12"/>
  <c r="W363" i="12"/>
  <c r="V363" i="12"/>
  <c r="Y362" i="12"/>
  <c r="X362" i="12"/>
  <c r="W362" i="12"/>
  <c r="V362" i="12"/>
  <c r="Y361" i="12"/>
  <c r="X361" i="12"/>
  <c r="W361" i="12"/>
  <c r="V361" i="12"/>
  <c r="Y360" i="12"/>
  <c r="X360" i="12"/>
  <c r="W360" i="12"/>
  <c r="V360" i="12"/>
  <c r="Y359" i="12"/>
  <c r="X359" i="12"/>
  <c r="W359" i="12"/>
  <c r="V359" i="12"/>
  <c r="Y358" i="12"/>
  <c r="X358" i="12"/>
  <c r="W358" i="12"/>
  <c r="V358" i="12"/>
  <c r="Y357" i="12"/>
  <c r="X357" i="12"/>
  <c r="W357" i="12"/>
  <c r="V357" i="12"/>
  <c r="Y356" i="12"/>
  <c r="X356" i="12"/>
  <c r="W356" i="12"/>
  <c r="V356" i="12"/>
  <c r="Y355" i="12"/>
  <c r="X355" i="12"/>
  <c r="W355" i="12"/>
  <c r="V355" i="12"/>
  <c r="Y354" i="12"/>
  <c r="X354" i="12"/>
  <c r="W354" i="12"/>
  <c r="V354" i="12"/>
  <c r="Y353" i="12"/>
  <c r="X353" i="12"/>
  <c r="W353" i="12"/>
  <c r="V353" i="12"/>
  <c r="Y352" i="12"/>
  <c r="X352" i="12"/>
  <c r="W352" i="12"/>
  <c r="V352" i="12"/>
  <c r="Y351" i="12"/>
  <c r="X351" i="12"/>
  <c r="W351" i="12"/>
  <c r="V351" i="12"/>
  <c r="Y350" i="12"/>
  <c r="X350" i="12"/>
  <c r="W350" i="12"/>
  <c r="V350" i="12"/>
  <c r="Y349" i="12"/>
  <c r="X349" i="12"/>
  <c r="W349" i="12"/>
  <c r="V349" i="12"/>
  <c r="Y348" i="12"/>
  <c r="X348" i="12"/>
  <c r="W348" i="12"/>
  <c r="V348" i="12"/>
  <c r="Y347" i="12"/>
  <c r="X347" i="12"/>
  <c r="W347" i="12"/>
  <c r="V347" i="12"/>
  <c r="Y346" i="12"/>
  <c r="X346" i="12"/>
  <c r="W346" i="12"/>
  <c r="V346" i="12"/>
  <c r="Y345" i="12"/>
  <c r="X345" i="12"/>
  <c r="W345" i="12"/>
  <c r="V345" i="12"/>
  <c r="Y344" i="12"/>
  <c r="AC344" i="12" s="1"/>
  <c r="AG344" i="12" s="1"/>
  <c r="X344" i="12"/>
  <c r="AB344" i="12" s="1"/>
  <c r="AF344" i="12" s="1"/>
  <c r="W344" i="12"/>
  <c r="AA344" i="12" s="1"/>
  <c r="AE344" i="12" s="1"/>
  <c r="V344" i="12"/>
  <c r="Z344" i="12" s="1"/>
  <c r="D344" i="12"/>
  <c r="Y343" i="12"/>
  <c r="X343" i="12"/>
  <c r="W343" i="12"/>
  <c r="V343" i="12"/>
  <c r="Y342" i="12"/>
  <c r="X342" i="12"/>
  <c r="W342" i="12"/>
  <c r="V342" i="12"/>
  <c r="Y341" i="12"/>
  <c r="X341" i="12"/>
  <c r="W341" i="12"/>
  <c r="V341" i="12"/>
  <c r="Y340" i="12"/>
  <c r="X340" i="12"/>
  <c r="W340" i="12"/>
  <c r="V340" i="12"/>
  <c r="Y339" i="12"/>
  <c r="X339" i="12"/>
  <c r="W339" i="12"/>
  <c r="V339" i="12"/>
  <c r="Y338" i="12"/>
  <c r="X338" i="12"/>
  <c r="W338" i="12"/>
  <c r="V338" i="12"/>
  <c r="Y337" i="12"/>
  <c r="X337" i="12"/>
  <c r="W337" i="12"/>
  <c r="V337" i="12"/>
  <c r="Y336" i="12"/>
  <c r="X336" i="12"/>
  <c r="W336" i="12"/>
  <c r="V336" i="12"/>
  <c r="Y335" i="12"/>
  <c r="X335" i="12"/>
  <c r="W335" i="12"/>
  <c r="V335" i="12"/>
  <c r="Y334" i="12"/>
  <c r="X334" i="12"/>
  <c r="W334" i="12"/>
  <c r="V334" i="12"/>
  <c r="Y333" i="12"/>
  <c r="X333" i="12"/>
  <c r="W333" i="12"/>
  <c r="V333" i="12"/>
  <c r="Y332" i="12"/>
  <c r="X332" i="12"/>
  <c r="W332" i="12"/>
  <c r="V332" i="12"/>
  <c r="Y331" i="12"/>
  <c r="X331" i="12"/>
  <c r="W331" i="12"/>
  <c r="V331" i="12"/>
  <c r="Y330" i="12"/>
  <c r="X330" i="12"/>
  <c r="W330" i="12"/>
  <c r="V330" i="12"/>
  <c r="Y329" i="12"/>
  <c r="X329" i="12"/>
  <c r="W329" i="12"/>
  <c r="V329" i="12"/>
  <c r="Y328" i="12"/>
  <c r="X328" i="12"/>
  <c r="W328" i="12"/>
  <c r="V328" i="12"/>
  <c r="Y327" i="12"/>
  <c r="X327" i="12"/>
  <c r="W327" i="12"/>
  <c r="V327" i="12"/>
  <c r="Y326" i="12"/>
  <c r="X326" i="12"/>
  <c r="W326" i="12"/>
  <c r="V326" i="12"/>
  <c r="Y325" i="12"/>
  <c r="X325" i="12"/>
  <c r="W325" i="12"/>
  <c r="V325" i="12"/>
  <c r="Y324" i="12"/>
  <c r="AC324" i="12" s="1"/>
  <c r="AG324" i="12" s="1"/>
  <c r="X324" i="12"/>
  <c r="AB324" i="12" s="1"/>
  <c r="AF324" i="12" s="1"/>
  <c r="W324" i="12"/>
  <c r="AA324" i="12" s="1"/>
  <c r="AE324" i="12" s="1"/>
  <c r="V324" i="12"/>
  <c r="Z324" i="12" s="1"/>
  <c r="D324" i="12"/>
  <c r="Y323" i="12"/>
  <c r="X323" i="12"/>
  <c r="W323" i="12"/>
  <c r="V323" i="12"/>
  <c r="Y322" i="12"/>
  <c r="X322" i="12"/>
  <c r="W322" i="12"/>
  <c r="V322" i="12"/>
  <c r="Y321" i="12"/>
  <c r="X321" i="12"/>
  <c r="W321" i="12"/>
  <c r="V321" i="12"/>
  <c r="Y320" i="12"/>
  <c r="X320" i="12"/>
  <c r="W320" i="12"/>
  <c r="V320" i="12"/>
  <c r="Y319" i="12"/>
  <c r="X319" i="12"/>
  <c r="W319" i="12"/>
  <c r="V319" i="12"/>
  <c r="Y318" i="12"/>
  <c r="X318" i="12"/>
  <c r="W318" i="12"/>
  <c r="V318" i="12"/>
  <c r="Y317" i="12"/>
  <c r="X317" i="12"/>
  <c r="W317" i="12"/>
  <c r="V317" i="12"/>
  <c r="Y316" i="12"/>
  <c r="X316" i="12"/>
  <c r="W316" i="12"/>
  <c r="V316" i="12"/>
  <c r="Y315" i="12"/>
  <c r="X315" i="12"/>
  <c r="W315" i="12"/>
  <c r="V315" i="12"/>
  <c r="Y314" i="12"/>
  <c r="X314" i="12"/>
  <c r="W314" i="12"/>
  <c r="V314" i="12"/>
  <c r="Y313" i="12"/>
  <c r="X313" i="12"/>
  <c r="W313" i="12"/>
  <c r="V313" i="12"/>
  <c r="Y312" i="12"/>
  <c r="X312" i="12"/>
  <c r="W312" i="12"/>
  <c r="V312" i="12"/>
  <c r="Y311" i="12"/>
  <c r="X311" i="12"/>
  <c r="W311" i="12"/>
  <c r="V311" i="12"/>
  <c r="Y310" i="12"/>
  <c r="X310" i="12"/>
  <c r="W310" i="12"/>
  <c r="V310" i="12"/>
  <c r="Y309" i="12"/>
  <c r="X309" i="12"/>
  <c r="W309" i="12"/>
  <c r="V309" i="12"/>
  <c r="Y308" i="12"/>
  <c r="X308" i="12"/>
  <c r="W308" i="12"/>
  <c r="V308" i="12"/>
  <c r="Y307" i="12"/>
  <c r="X307" i="12"/>
  <c r="W307" i="12"/>
  <c r="V307" i="12"/>
  <c r="Y306" i="12"/>
  <c r="X306" i="12"/>
  <c r="W306" i="12"/>
  <c r="V306" i="12"/>
  <c r="Y305" i="12"/>
  <c r="X305" i="12"/>
  <c r="W305" i="12"/>
  <c r="V305" i="12"/>
  <c r="Y304" i="12"/>
  <c r="AC304" i="12" s="1"/>
  <c r="AG304" i="12" s="1"/>
  <c r="X304" i="12"/>
  <c r="AB304" i="12" s="1"/>
  <c r="AF304" i="12" s="1"/>
  <c r="W304" i="12"/>
  <c r="AA304" i="12" s="1"/>
  <c r="AE304" i="12" s="1"/>
  <c r="V304" i="12"/>
  <c r="Z304" i="12" s="1"/>
  <c r="D304" i="12"/>
  <c r="Y303" i="12"/>
  <c r="X303" i="12"/>
  <c r="W303" i="12"/>
  <c r="V303" i="12"/>
  <c r="Y302" i="12"/>
  <c r="X302" i="12"/>
  <c r="W302" i="12"/>
  <c r="V302" i="12"/>
  <c r="Y301" i="12"/>
  <c r="X301" i="12"/>
  <c r="W301" i="12"/>
  <c r="V301" i="12"/>
  <c r="Y300" i="12"/>
  <c r="X300" i="12"/>
  <c r="W300" i="12"/>
  <c r="V300" i="12"/>
  <c r="Y299" i="12"/>
  <c r="X299" i="12"/>
  <c r="W299" i="12"/>
  <c r="V299" i="12"/>
  <c r="Y298" i="12"/>
  <c r="X298" i="12"/>
  <c r="W298" i="12"/>
  <c r="V298" i="12"/>
  <c r="Y297" i="12"/>
  <c r="X297" i="12"/>
  <c r="W297" i="12"/>
  <c r="V297" i="12"/>
  <c r="Y296" i="12"/>
  <c r="X296" i="12"/>
  <c r="W296" i="12"/>
  <c r="V296" i="12"/>
  <c r="Y295" i="12"/>
  <c r="X295" i="12"/>
  <c r="W295" i="12"/>
  <c r="V295" i="12"/>
  <c r="Y294" i="12"/>
  <c r="X294" i="12"/>
  <c r="W294" i="12"/>
  <c r="V294" i="12"/>
  <c r="Y293" i="12"/>
  <c r="X293" i="12"/>
  <c r="W293" i="12"/>
  <c r="V293" i="12"/>
  <c r="Y292" i="12"/>
  <c r="X292" i="12"/>
  <c r="W292" i="12"/>
  <c r="V292" i="12"/>
  <c r="Y291" i="12"/>
  <c r="X291" i="12"/>
  <c r="W291" i="12"/>
  <c r="V291" i="12"/>
  <c r="Y290" i="12"/>
  <c r="X290" i="12"/>
  <c r="W290" i="12"/>
  <c r="V290" i="12"/>
  <c r="Y289" i="12"/>
  <c r="X289" i="12"/>
  <c r="W289" i="12"/>
  <c r="V289" i="12"/>
  <c r="Y288" i="12"/>
  <c r="X288" i="12"/>
  <c r="W288" i="12"/>
  <c r="V288" i="12"/>
  <c r="Y287" i="12"/>
  <c r="X287" i="12"/>
  <c r="W287" i="12"/>
  <c r="V287" i="12"/>
  <c r="Y286" i="12"/>
  <c r="X286" i="12"/>
  <c r="W286" i="12"/>
  <c r="V286" i="12"/>
  <c r="Y285" i="12"/>
  <c r="X285" i="12"/>
  <c r="W285" i="12"/>
  <c r="V285" i="12"/>
  <c r="Y284" i="12"/>
  <c r="AC284" i="12" s="1"/>
  <c r="AG284" i="12" s="1"/>
  <c r="X284" i="12"/>
  <c r="AB284" i="12" s="1"/>
  <c r="AF284" i="12" s="1"/>
  <c r="W284" i="12"/>
  <c r="AA284" i="12" s="1"/>
  <c r="AE284" i="12" s="1"/>
  <c r="V284" i="12"/>
  <c r="Z284" i="12" s="1"/>
  <c r="D284" i="12"/>
  <c r="Y283" i="12"/>
  <c r="X283" i="12"/>
  <c r="W283" i="12"/>
  <c r="V283" i="12"/>
  <c r="Y282" i="12"/>
  <c r="X282" i="12"/>
  <c r="W282" i="12"/>
  <c r="V282" i="12"/>
  <c r="Y281" i="12"/>
  <c r="X281" i="12"/>
  <c r="W281" i="12"/>
  <c r="V281" i="12"/>
  <c r="Y280" i="12"/>
  <c r="X280" i="12"/>
  <c r="W280" i="12"/>
  <c r="V280" i="12"/>
  <c r="Y279" i="12"/>
  <c r="X279" i="12"/>
  <c r="W279" i="12"/>
  <c r="V279" i="12"/>
  <c r="Y278" i="12"/>
  <c r="X278" i="12"/>
  <c r="W278" i="12"/>
  <c r="V278" i="12"/>
  <c r="Y277" i="12"/>
  <c r="X277" i="12"/>
  <c r="W277" i="12"/>
  <c r="V277" i="12"/>
  <c r="Y276" i="12"/>
  <c r="X276" i="12"/>
  <c r="W276" i="12"/>
  <c r="V276" i="12"/>
  <c r="Y275" i="12"/>
  <c r="X275" i="12"/>
  <c r="W275" i="12"/>
  <c r="V275" i="12"/>
  <c r="Y274" i="12"/>
  <c r="X274" i="12"/>
  <c r="W274" i="12"/>
  <c r="V274" i="12"/>
  <c r="Y273" i="12"/>
  <c r="X273" i="12"/>
  <c r="W273" i="12"/>
  <c r="V273" i="12"/>
  <c r="Y272" i="12"/>
  <c r="X272" i="12"/>
  <c r="W272" i="12"/>
  <c r="V272" i="12"/>
  <c r="Y271" i="12"/>
  <c r="X271" i="12"/>
  <c r="W271" i="12"/>
  <c r="V271" i="12"/>
  <c r="Y270" i="12"/>
  <c r="X270" i="12"/>
  <c r="W270" i="12"/>
  <c r="V270" i="12"/>
  <c r="Y269" i="12"/>
  <c r="X269" i="12"/>
  <c r="W269" i="12"/>
  <c r="V269" i="12"/>
  <c r="Y268" i="12"/>
  <c r="X268" i="12"/>
  <c r="W268" i="12"/>
  <c r="V268" i="12"/>
  <c r="Y267" i="12"/>
  <c r="X267" i="12"/>
  <c r="W267" i="12"/>
  <c r="V267" i="12"/>
  <c r="Y266" i="12"/>
  <c r="X266" i="12"/>
  <c r="W266" i="12"/>
  <c r="V266" i="12"/>
  <c r="Y265" i="12"/>
  <c r="X265" i="12"/>
  <c r="W265" i="12"/>
  <c r="V265" i="12"/>
  <c r="Y264" i="12"/>
  <c r="AC264" i="12" s="1"/>
  <c r="AG264" i="12" s="1"/>
  <c r="X264" i="12"/>
  <c r="AB264" i="12" s="1"/>
  <c r="AF264" i="12" s="1"/>
  <c r="W264" i="12"/>
  <c r="AA264" i="12" s="1"/>
  <c r="AE264" i="12" s="1"/>
  <c r="V264" i="12"/>
  <c r="Z264" i="12" s="1"/>
  <c r="D264" i="12"/>
  <c r="Y263" i="12"/>
  <c r="X263" i="12"/>
  <c r="W263" i="12"/>
  <c r="V263" i="12"/>
  <c r="Y262" i="12"/>
  <c r="X262" i="12"/>
  <c r="W262" i="12"/>
  <c r="V262" i="12"/>
  <c r="Y261" i="12"/>
  <c r="X261" i="12"/>
  <c r="W261" i="12"/>
  <c r="V261" i="12"/>
  <c r="Y260" i="12"/>
  <c r="X260" i="12"/>
  <c r="W260" i="12"/>
  <c r="V260" i="12"/>
  <c r="Y259" i="12"/>
  <c r="X259" i="12"/>
  <c r="W259" i="12"/>
  <c r="V259" i="12"/>
  <c r="Y258" i="12"/>
  <c r="X258" i="12"/>
  <c r="W258" i="12"/>
  <c r="V258" i="12"/>
  <c r="Y257" i="12"/>
  <c r="X257" i="12"/>
  <c r="W257" i="12"/>
  <c r="V257" i="12"/>
  <c r="Y256" i="12"/>
  <c r="X256" i="12"/>
  <c r="W256" i="12"/>
  <c r="V256" i="12"/>
  <c r="Y255" i="12"/>
  <c r="X255" i="12"/>
  <c r="W255" i="12"/>
  <c r="V255" i="12"/>
  <c r="Y254" i="12"/>
  <c r="X254" i="12"/>
  <c r="W254" i="12"/>
  <c r="V254" i="12"/>
  <c r="Y253" i="12"/>
  <c r="X253" i="12"/>
  <c r="W253" i="12"/>
  <c r="V253" i="12"/>
  <c r="Y252" i="12"/>
  <c r="X252" i="12"/>
  <c r="W252" i="12"/>
  <c r="V252" i="12"/>
  <c r="Y251" i="12"/>
  <c r="X251" i="12"/>
  <c r="W251" i="12"/>
  <c r="V251" i="12"/>
  <c r="Y250" i="12"/>
  <c r="X250" i="12"/>
  <c r="W250" i="12"/>
  <c r="V250" i="12"/>
  <c r="Y249" i="12"/>
  <c r="X249" i="12"/>
  <c r="W249" i="12"/>
  <c r="V249" i="12"/>
  <c r="Y248" i="12"/>
  <c r="X248" i="12"/>
  <c r="W248" i="12"/>
  <c r="V248" i="12"/>
  <c r="Y247" i="12"/>
  <c r="X247" i="12"/>
  <c r="W247" i="12"/>
  <c r="V247" i="12"/>
  <c r="Y246" i="12"/>
  <c r="X246" i="12"/>
  <c r="W246" i="12"/>
  <c r="V246" i="12"/>
  <c r="Y245" i="12"/>
  <c r="X245" i="12"/>
  <c r="W245" i="12"/>
  <c r="V245" i="12"/>
  <c r="Y244" i="12"/>
  <c r="AC244" i="12" s="1"/>
  <c r="AG244" i="12" s="1"/>
  <c r="X244" i="12"/>
  <c r="AB244" i="12" s="1"/>
  <c r="AF244" i="12" s="1"/>
  <c r="W244" i="12"/>
  <c r="AA244" i="12" s="1"/>
  <c r="AE244" i="12" s="1"/>
  <c r="V244" i="12"/>
  <c r="Z244" i="12" s="1"/>
  <c r="D244" i="12"/>
  <c r="Y243" i="12"/>
  <c r="X243" i="12"/>
  <c r="W243" i="12"/>
  <c r="V243" i="12"/>
  <c r="Y242" i="12"/>
  <c r="X242" i="12"/>
  <c r="W242" i="12"/>
  <c r="V242" i="12"/>
  <c r="Y241" i="12"/>
  <c r="X241" i="12"/>
  <c r="W241" i="12"/>
  <c r="V241" i="12"/>
  <c r="Y240" i="12"/>
  <c r="X240" i="12"/>
  <c r="W240" i="12"/>
  <c r="V240" i="12"/>
  <c r="Y239" i="12"/>
  <c r="X239" i="12"/>
  <c r="W239" i="12"/>
  <c r="V239" i="12"/>
  <c r="Y238" i="12"/>
  <c r="X238" i="12"/>
  <c r="W238" i="12"/>
  <c r="V238" i="12"/>
  <c r="Y237" i="12"/>
  <c r="X237" i="12"/>
  <c r="W237" i="12"/>
  <c r="V237" i="12"/>
  <c r="Y236" i="12"/>
  <c r="X236" i="12"/>
  <c r="W236" i="12"/>
  <c r="V236" i="12"/>
  <c r="Y235" i="12"/>
  <c r="X235" i="12"/>
  <c r="W235" i="12"/>
  <c r="V235" i="12"/>
  <c r="Y234" i="12"/>
  <c r="X234" i="12"/>
  <c r="W234" i="12"/>
  <c r="V234" i="12"/>
  <c r="Y233" i="12"/>
  <c r="X233" i="12"/>
  <c r="W233" i="12"/>
  <c r="V233" i="12"/>
  <c r="Y232" i="12"/>
  <c r="X232" i="12"/>
  <c r="W232" i="12"/>
  <c r="V232" i="12"/>
  <c r="Y231" i="12"/>
  <c r="X231" i="12"/>
  <c r="W231" i="12"/>
  <c r="V231" i="12"/>
  <c r="Y230" i="12"/>
  <c r="X230" i="12"/>
  <c r="W230" i="12"/>
  <c r="V230" i="12"/>
  <c r="Y229" i="12"/>
  <c r="X229" i="12"/>
  <c r="W229" i="12"/>
  <c r="V229" i="12"/>
  <c r="Y228" i="12"/>
  <c r="X228" i="12"/>
  <c r="W228" i="12"/>
  <c r="V228" i="12"/>
  <c r="Y227" i="12"/>
  <c r="X227" i="12"/>
  <c r="W227" i="12"/>
  <c r="V227" i="12"/>
  <c r="Y226" i="12"/>
  <c r="X226" i="12"/>
  <c r="W226" i="12"/>
  <c r="V226" i="12"/>
  <c r="Y225" i="12"/>
  <c r="X225" i="12"/>
  <c r="W225" i="12"/>
  <c r="V225" i="12"/>
  <c r="Y224" i="12"/>
  <c r="AC224" i="12" s="1"/>
  <c r="AG224" i="12" s="1"/>
  <c r="X224" i="12"/>
  <c r="AB224" i="12" s="1"/>
  <c r="AF224" i="12" s="1"/>
  <c r="W224" i="12"/>
  <c r="AA224" i="12" s="1"/>
  <c r="AE224" i="12" s="1"/>
  <c r="V224" i="12"/>
  <c r="Z224" i="12" s="1"/>
  <c r="D224" i="12"/>
  <c r="Y223" i="12"/>
  <c r="X223" i="12"/>
  <c r="W223" i="12"/>
  <c r="V223" i="12"/>
  <c r="Y222" i="12"/>
  <c r="X222" i="12"/>
  <c r="W222" i="12"/>
  <c r="V222" i="12"/>
  <c r="Y221" i="12"/>
  <c r="X221" i="12"/>
  <c r="W221" i="12"/>
  <c r="V221" i="12"/>
  <c r="Y220" i="12"/>
  <c r="X220" i="12"/>
  <c r="W220" i="12"/>
  <c r="V220" i="12"/>
  <c r="Y219" i="12"/>
  <c r="X219" i="12"/>
  <c r="W219" i="12"/>
  <c r="V219" i="12"/>
  <c r="Y218" i="12"/>
  <c r="X218" i="12"/>
  <c r="W218" i="12"/>
  <c r="V218" i="12"/>
  <c r="Y217" i="12"/>
  <c r="X217" i="12"/>
  <c r="W217" i="12"/>
  <c r="V217" i="12"/>
  <c r="Y216" i="12"/>
  <c r="X216" i="12"/>
  <c r="W216" i="12"/>
  <c r="V216" i="12"/>
  <c r="Y215" i="12"/>
  <c r="X215" i="12"/>
  <c r="W215" i="12"/>
  <c r="V215" i="12"/>
  <c r="Y214" i="12"/>
  <c r="X214" i="12"/>
  <c r="W214" i="12"/>
  <c r="V214" i="12"/>
  <c r="Y213" i="12"/>
  <c r="X213" i="12"/>
  <c r="W213" i="12"/>
  <c r="V213" i="12"/>
  <c r="Y212" i="12"/>
  <c r="X212" i="12"/>
  <c r="W212" i="12"/>
  <c r="V212" i="12"/>
  <c r="Y211" i="12"/>
  <c r="X211" i="12"/>
  <c r="W211" i="12"/>
  <c r="V211" i="12"/>
  <c r="Y210" i="12"/>
  <c r="X210" i="12"/>
  <c r="W210" i="12"/>
  <c r="V210" i="12"/>
  <c r="Y209" i="12"/>
  <c r="X209" i="12"/>
  <c r="W209" i="12"/>
  <c r="V209" i="12"/>
  <c r="Y208" i="12"/>
  <c r="X208" i="12"/>
  <c r="W208" i="12"/>
  <c r="V208" i="12"/>
  <c r="Y207" i="12"/>
  <c r="X207" i="12"/>
  <c r="W207" i="12"/>
  <c r="V207" i="12"/>
  <c r="Y206" i="12"/>
  <c r="X206" i="12"/>
  <c r="W206" i="12"/>
  <c r="V206" i="12"/>
  <c r="Y205" i="12"/>
  <c r="X205" i="12"/>
  <c r="W205" i="12"/>
  <c r="V205" i="12"/>
  <c r="Y204" i="12"/>
  <c r="AC204" i="12" s="1"/>
  <c r="AG204" i="12" s="1"/>
  <c r="X204" i="12"/>
  <c r="AB204" i="12" s="1"/>
  <c r="AF204" i="12" s="1"/>
  <c r="W204" i="12"/>
  <c r="AA204" i="12" s="1"/>
  <c r="AE204" i="12" s="1"/>
  <c r="V204" i="12"/>
  <c r="Z204" i="12" s="1"/>
  <c r="D204" i="12"/>
  <c r="Y203" i="12"/>
  <c r="X203" i="12"/>
  <c r="W203" i="12"/>
  <c r="V203" i="12"/>
  <c r="Y202" i="12"/>
  <c r="X202" i="12"/>
  <c r="W202" i="12"/>
  <c r="V202" i="12"/>
  <c r="Y201" i="12"/>
  <c r="X201" i="12"/>
  <c r="W201" i="12"/>
  <c r="V201" i="12"/>
  <c r="Y200" i="12"/>
  <c r="X200" i="12"/>
  <c r="W200" i="12"/>
  <c r="V200" i="12"/>
  <c r="Y199" i="12"/>
  <c r="X199" i="12"/>
  <c r="W199" i="12"/>
  <c r="V199" i="12"/>
  <c r="Y198" i="12"/>
  <c r="X198" i="12"/>
  <c r="W198" i="12"/>
  <c r="V198" i="12"/>
  <c r="Y197" i="12"/>
  <c r="X197" i="12"/>
  <c r="W197" i="12"/>
  <c r="V197" i="12"/>
  <c r="Y196" i="12"/>
  <c r="X196" i="12"/>
  <c r="W196" i="12"/>
  <c r="V196" i="12"/>
  <c r="Y195" i="12"/>
  <c r="X195" i="12"/>
  <c r="W195" i="12"/>
  <c r="V195" i="12"/>
  <c r="Y194" i="12"/>
  <c r="X194" i="12"/>
  <c r="W194" i="12"/>
  <c r="V194" i="12"/>
  <c r="Y193" i="12"/>
  <c r="X193" i="12"/>
  <c r="W193" i="12"/>
  <c r="V193" i="12"/>
  <c r="Y192" i="12"/>
  <c r="X192" i="12"/>
  <c r="W192" i="12"/>
  <c r="V192" i="12"/>
  <c r="Y191" i="12"/>
  <c r="X191" i="12"/>
  <c r="W191" i="12"/>
  <c r="V191" i="12"/>
  <c r="Y190" i="12"/>
  <c r="X190" i="12"/>
  <c r="W190" i="12"/>
  <c r="V190" i="12"/>
  <c r="Y189" i="12"/>
  <c r="X189" i="12"/>
  <c r="W189" i="12"/>
  <c r="V189" i="12"/>
  <c r="Y188" i="12"/>
  <c r="X188" i="12"/>
  <c r="W188" i="12"/>
  <c r="V188" i="12"/>
  <c r="Y187" i="12"/>
  <c r="X187" i="12"/>
  <c r="W187" i="12"/>
  <c r="V187" i="12"/>
  <c r="Y186" i="12"/>
  <c r="X186" i="12"/>
  <c r="W186" i="12"/>
  <c r="V186" i="12"/>
  <c r="Y185" i="12"/>
  <c r="X185" i="12"/>
  <c r="W185" i="12"/>
  <c r="V185" i="12"/>
  <c r="Y184" i="12"/>
  <c r="AC184" i="12" s="1"/>
  <c r="AG184" i="12" s="1"/>
  <c r="X184" i="12"/>
  <c r="AB184" i="12" s="1"/>
  <c r="AF184" i="12" s="1"/>
  <c r="W184" i="12"/>
  <c r="AA184" i="12" s="1"/>
  <c r="AE184" i="12" s="1"/>
  <c r="V184" i="12"/>
  <c r="Z184" i="12" s="1"/>
  <c r="D184" i="12"/>
  <c r="Y183" i="12"/>
  <c r="X183" i="12"/>
  <c r="W183" i="12"/>
  <c r="V183" i="12"/>
  <c r="Y182" i="12"/>
  <c r="X182" i="12"/>
  <c r="W182" i="12"/>
  <c r="V182" i="12"/>
  <c r="Y181" i="12"/>
  <c r="X181" i="12"/>
  <c r="W181" i="12"/>
  <c r="V181" i="12"/>
  <c r="Y180" i="12"/>
  <c r="X180" i="12"/>
  <c r="W180" i="12"/>
  <c r="V180" i="12"/>
  <c r="Y179" i="12"/>
  <c r="X179" i="12"/>
  <c r="W179" i="12"/>
  <c r="V179" i="12"/>
  <c r="Y178" i="12"/>
  <c r="X178" i="12"/>
  <c r="W178" i="12"/>
  <c r="V178" i="12"/>
  <c r="Y177" i="12"/>
  <c r="X177" i="12"/>
  <c r="W177" i="12"/>
  <c r="V177" i="12"/>
  <c r="Y176" i="12"/>
  <c r="X176" i="12"/>
  <c r="W176" i="12"/>
  <c r="V176" i="12"/>
  <c r="Y175" i="12"/>
  <c r="X175" i="12"/>
  <c r="W175" i="12"/>
  <c r="V175" i="12"/>
  <c r="Y174" i="12"/>
  <c r="X174" i="12"/>
  <c r="W174" i="12"/>
  <c r="V174" i="12"/>
  <c r="Y173" i="12"/>
  <c r="X173" i="12"/>
  <c r="W173" i="12"/>
  <c r="V173" i="12"/>
  <c r="Y172" i="12"/>
  <c r="X172" i="12"/>
  <c r="W172" i="12"/>
  <c r="V172" i="12"/>
  <c r="Y171" i="12"/>
  <c r="X171" i="12"/>
  <c r="W171" i="12"/>
  <c r="V171" i="12"/>
  <c r="Y170" i="12"/>
  <c r="X170" i="12"/>
  <c r="W170" i="12"/>
  <c r="V170" i="12"/>
  <c r="Y169" i="12"/>
  <c r="X169" i="12"/>
  <c r="W169" i="12"/>
  <c r="V169" i="12"/>
  <c r="Y168" i="12"/>
  <c r="X168" i="12"/>
  <c r="W168" i="12"/>
  <c r="V168" i="12"/>
  <c r="Y167" i="12"/>
  <c r="X167" i="12"/>
  <c r="W167" i="12"/>
  <c r="V167" i="12"/>
  <c r="Y166" i="12"/>
  <c r="X166" i="12"/>
  <c r="W166" i="12"/>
  <c r="V166" i="12"/>
  <c r="Y165" i="12"/>
  <c r="X165" i="12"/>
  <c r="W165" i="12"/>
  <c r="V165" i="12"/>
  <c r="Y164" i="12"/>
  <c r="AC164" i="12" s="1"/>
  <c r="AG164" i="12" s="1"/>
  <c r="X164" i="12"/>
  <c r="AB164" i="12" s="1"/>
  <c r="AF164" i="12" s="1"/>
  <c r="W164" i="12"/>
  <c r="AA164" i="12" s="1"/>
  <c r="AE164" i="12" s="1"/>
  <c r="V164" i="12"/>
  <c r="Z164" i="12" s="1"/>
  <c r="D164" i="12"/>
  <c r="Y163" i="12"/>
  <c r="X163" i="12"/>
  <c r="W163" i="12"/>
  <c r="V163" i="12"/>
  <c r="Y162" i="12"/>
  <c r="X162" i="12"/>
  <c r="W162" i="12"/>
  <c r="V162" i="12"/>
  <c r="Y161" i="12"/>
  <c r="X161" i="12"/>
  <c r="W161" i="12"/>
  <c r="V161" i="12"/>
  <c r="Y160" i="12"/>
  <c r="X160" i="12"/>
  <c r="W160" i="12"/>
  <c r="V160" i="12"/>
  <c r="Y159" i="12"/>
  <c r="X159" i="12"/>
  <c r="W159" i="12"/>
  <c r="V159" i="12"/>
  <c r="Y158" i="12"/>
  <c r="X158" i="12"/>
  <c r="W158" i="12"/>
  <c r="V158" i="12"/>
  <c r="Y157" i="12"/>
  <c r="X157" i="12"/>
  <c r="W157" i="12"/>
  <c r="V157" i="12"/>
  <c r="Y156" i="12"/>
  <c r="X156" i="12"/>
  <c r="W156" i="12"/>
  <c r="V156" i="12"/>
  <c r="Y155" i="12"/>
  <c r="X155" i="12"/>
  <c r="W155" i="12"/>
  <c r="V155" i="12"/>
  <c r="Y154" i="12"/>
  <c r="X154" i="12"/>
  <c r="W154" i="12"/>
  <c r="V154" i="12"/>
  <c r="Y153" i="12"/>
  <c r="X153" i="12"/>
  <c r="W153" i="12"/>
  <c r="V153" i="12"/>
  <c r="Y152" i="12"/>
  <c r="X152" i="12"/>
  <c r="W152" i="12"/>
  <c r="V152" i="12"/>
  <c r="Y151" i="12"/>
  <c r="X151" i="12"/>
  <c r="W151" i="12"/>
  <c r="V151" i="12"/>
  <c r="Y150" i="12"/>
  <c r="X150" i="12"/>
  <c r="W150" i="12"/>
  <c r="V150" i="12"/>
  <c r="Y149" i="12"/>
  <c r="X149" i="12"/>
  <c r="W149" i="12"/>
  <c r="V149" i="12"/>
  <c r="Y148" i="12"/>
  <c r="X148" i="12"/>
  <c r="W148" i="12"/>
  <c r="V148" i="12"/>
  <c r="Y147" i="12"/>
  <c r="X147" i="12"/>
  <c r="W147" i="12"/>
  <c r="V147" i="12"/>
  <c r="Y146" i="12"/>
  <c r="X146" i="12"/>
  <c r="W146" i="12"/>
  <c r="V146" i="12"/>
  <c r="Y145" i="12"/>
  <c r="X145" i="12"/>
  <c r="W145" i="12"/>
  <c r="V145" i="12"/>
  <c r="Y144" i="12"/>
  <c r="AC144" i="12" s="1"/>
  <c r="AG144" i="12" s="1"/>
  <c r="X144" i="12"/>
  <c r="AB144" i="12" s="1"/>
  <c r="AF144" i="12" s="1"/>
  <c r="W144" i="12"/>
  <c r="AA144" i="12" s="1"/>
  <c r="AE144" i="12" s="1"/>
  <c r="V144" i="12"/>
  <c r="Z144" i="12" s="1"/>
  <c r="D144" i="12"/>
  <c r="Y143" i="12"/>
  <c r="X143" i="12"/>
  <c r="W143" i="12"/>
  <c r="V143" i="12"/>
  <c r="Y142" i="12"/>
  <c r="X142" i="12"/>
  <c r="W142" i="12"/>
  <c r="V142" i="12"/>
  <c r="Y141" i="12"/>
  <c r="X141" i="12"/>
  <c r="W141" i="12"/>
  <c r="V141" i="12"/>
  <c r="Y140" i="12"/>
  <c r="X140" i="12"/>
  <c r="W140" i="12"/>
  <c r="V140" i="12"/>
  <c r="Y139" i="12"/>
  <c r="X139" i="12"/>
  <c r="W139" i="12"/>
  <c r="V139" i="12"/>
  <c r="Y138" i="12"/>
  <c r="X138" i="12"/>
  <c r="W138" i="12"/>
  <c r="V138" i="12"/>
  <c r="Y137" i="12"/>
  <c r="X137" i="12"/>
  <c r="W137" i="12"/>
  <c r="V137" i="12"/>
  <c r="Y136" i="12"/>
  <c r="X136" i="12"/>
  <c r="W136" i="12"/>
  <c r="V136" i="12"/>
  <c r="Y135" i="12"/>
  <c r="X135" i="12"/>
  <c r="W135" i="12"/>
  <c r="V135" i="12"/>
  <c r="Y134" i="12"/>
  <c r="X134" i="12"/>
  <c r="W134" i="12"/>
  <c r="V134" i="12"/>
  <c r="Y133" i="12"/>
  <c r="X133" i="12"/>
  <c r="W133" i="12"/>
  <c r="V133" i="12"/>
  <c r="Y132" i="12"/>
  <c r="X132" i="12"/>
  <c r="W132" i="12"/>
  <c r="V132" i="12"/>
  <c r="Y131" i="12"/>
  <c r="X131" i="12"/>
  <c r="W131" i="12"/>
  <c r="V131" i="12"/>
  <c r="Y130" i="12"/>
  <c r="X130" i="12"/>
  <c r="W130" i="12"/>
  <c r="V130" i="12"/>
  <c r="Y129" i="12"/>
  <c r="X129" i="12"/>
  <c r="W129" i="12"/>
  <c r="V129" i="12"/>
  <c r="Y128" i="12"/>
  <c r="X128" i="12"/>
  <c r="W128" i="12"/>
  <c r="V128" i="12"/>
  <c r="Y127" i="12"/>
  <c r="X127" i="12"/>
  <c r="W127" i="12"/>
  <c r="V127" i="12"/>
  <c r="Y126" i="12"/>
  <c r="X126" i="12"/>
  <c r="W126" i="12"/>
  <c r="V126" i="12"/>
  <c r="Y125" i="12"/>
  <c r="X125" i="12"/>
  <c r="W125" i="12"/>
  <c r="V125" i="12"/>
  <c r="Y124" i="12"/>
  <c r="AC124" i="12" s="1"/>
  <c r="AG124" i="12" s="1"/>
  <c r="X124" i="12"/>
  <c r="AB124" i="12" s="1"/>
  <c r="AF124" i="12" s="1"/>
  <c r="W124" i="12"/>
  <c r="AA124" i="12" s="1"/>
  <c r="AE124" i="12" s="1"/>
  <c r="V124" i="12"/>
  <c r="Z124" i="12" s="1"/>
  <c r="D124" i="12"/>
  <c r="Y123" i="12"/>
  <c r="X123" i="12"/>
  <c r="W123" i="12"/>
  <c r="V123" i="12"/>
  <c r="Y122" i="12"/>
  <c r="X122" i="12"/>
  <c r="W122" i="12"/>
  <c r="V122" i="12"/>
  <c r="Y121" i="12"/>
  <c r="X121" i="12"/>
  <c r="W121" i="12"/>
  <c r="V121" i="12"/>
  <c r="Y120" i="12"/>
  <c r="X120" i="12"/>
  <c r="W120" i="12"/>
  <c r="V120" i="12"/>
  <c r="Y119" i="12"/>
  <c r="X119" i="12"/>
  <c r="W119" i="12"/>
  <c r="V119" i="12"/>
  <c r="Y118" i="12"/>
  <c r="X118" i="12"/>
  <c r="W118" i="12"/>
  <c r="V118" i="12"/>
  <c r="Y117" i="12"/>
  <c r="X117" i="12"/>
  <c r="W117" i="12"/>
  <c r="V117" i="12"/>
  <c r="Y116" i="12"/>
  <c r="X116" i="12"/>
  <c r="W116" i="12"/>
  <c r="V116" i="12"/>
  <c r="Y115" i="12"/>
  <c r="X115" i="12"/>
  <c r="W115" i="12"/>
  <c r="V115" i="12"/>
  <c r="Y114" i="12"/>
  <c r="X114" i="12"/>
  <c r="W114" i="12"/>
  <c r="V114" i="12"/>
  <c r="Y113" i="12"/>
  <c r="X113" i="12"/>
  <c r="W113" i="12"/>
  <c r="V113" i="12"/>
  <c r="Y112" i="12"/>
  <c r="X112" i="12"/>
  <c r="W112" i="12"/>
  <c r="V112" i="12"/>
  <c r="Y111" i="12"/>
  <c r="X111" i="12"/>
  <c r="W111" i="12"/>
  <c r="V111" i="12"/>
  <c r="Y110" i="12"/>
  <c r="X110" i="12"/>
  <c r="W110" i="12"/>
  <c r="V110" i="12"/>
  <c r="Y109" i="12"/>
  <c r="X109" i="12"/>
  <c r="W109" i="12"/>
  <c r="V109" i="12"/>
  <c r="Y108" i="12"/>
  <c r="X108" i="12"/>
  <c r="W108" i="12"/>
  <c r="V108" i="12"/>
  <c r="Y107" i="12"/>
  <c r="X107" i="12"/>
  <c r="W107" i="12"/>
  <c r="V107" i="12"/>
  <c r="Y106" i="12"/>
  <c r="X106" i="12"/>
  <c r="W106" i="12"/>
  <c r="V106" i="12"/>
  <c r="Y105" i="12"/>
  <c r="X105" i="12"/>
  <c r="W105" i="12"/>
  <c r="V105" i="12"/>
  <c r="Y104" i="12"/>
  <c r="AC104" i="12" s="1"/>
  <c r="AG104" i="12" s="1"/>
  <c r="X104" i="12"/>
  <c r="AB104" i="12" s="1"/>
  <c r="AF104" i="12" s="1"/>
  <c r="W104" i="12"/>
  <c r="AA104" i="12" s="1"/>
  <c r="AE104" i="12" s="1"/>
  <c r="V104" i="12"/>
  <c r="Z104" i="12" s="1"/>
  <c r="D104" i="12"/>
  <c r="Y103" i="12"/>
  <c r="X103" i="12"/>
  <c r="W103" i="12"/>
  <c r="V103" i="12"/>
  <c r="Y102" i="12"/>
  <c r="X102" i="12"/>
  <c r="W102" i="12"/>
  <c r="V102" i="12"/>
  <c r="Y101" i="12"/>
  <c r="X101" i="12"/>
  <c r="W101" i="12"/>
  <c r="V101" i="12"/>
  <c r="Y100" i="12"/>
  <c r="X100" i="12"/>
  <c r="W100" i="12"/>
  <c r="V100" i="12"/>
  <c r="Y99" i="12"/>
  <c r="X99" i="12"/>
  <c r="W99" i="12"/>
  <c r="V99" i="12"/>
  <c r="Y98" i="12"/>
  <c r="X98" i="12"/>
  <c r="W98" i="12"/>
  <c r="V98" i="12"/>
  <c r="Y97" i="12"/>
  <c r="X97" i="12"/>
  <c r="W97" i="12"/>
  <c r="V97" i="12"/>
  <c r="Y96" i="12"/>
  <c r="X96" i="12"/>
  <c r="W96" i="12"/>
  <c r="V96" i="12"/>
  <c r="Y95" i="12"/>
  <c r="X95" i="12"/>
  <c r="W95" i="12"/>
  <c r="V95" i="12"/>
  <c r="Y94" i="12"/>
  <c r="X94" i="12"/>
  <c r="W94" i="12"/>
  <c r="V94" i="12"/>
  <c r="Y93" i="12"/>
  <c r="X93" i="12"/>
  <c r="W93" i="12"/>
  <c r="V93" i="12"/>
  <c r="Y92" i="12"/>
  <c r="X92" i="12"/>
  <c r="W92" i="12"/>
  <c r="V92" i="12"/>
  <c r="Y91" i="12"/>
  <c r="X91" i="12"/>
  <c r="W91" i="12"/>
  <c r="V91" i="12"/>
  <c r="Y90" i="12"/>
  <c r="X90" i="12"/>
  <c r="W90" i="12"/>
  <c r="V90" i="12"/>
  <c r="Y89" i="12"/>
  <c r="X89" i="12"/>
  <c r="W89" i="12"/>
  <c r="V89" i="12"/>
  <c r="Y88" i="12"/>
  <c r="X88" i="12"/>
  <c r="W88" i="12"/>
  <c r="V88" i="12"/>
  <c r="Y87" i="12"/>
  <c r="X87" i="12"/>
  <c r="W87" i="12"/>
  <c r="V87" i="12"/>
  <c r="Y86" i="12"/>
  <c r="X86" i="12"/>
  <c r="W86" i="12"/>
  <c r="V86" i="12"/>
  <c r="Y85" i="12"/>
  <c r="X85" i="12"/>
  <c r="W85" i="12"/>
  <c r="V85" i="12"/>
  <c r="Y84" i="12"/>
  <c r="AC84" i="12" s="1"/>
  <c r="AG84" i="12" s="1"/>
  <c r="X84" i="12"/>
  <c r="AB84" i="12" s="1"/>
  <c r="AF84" i="12" s="1"/>
  <c r="W84" i="12"/>
  <c r="AA84" i="12" s="1"/>
  <c r="AE84" i="12" s="1"/>
  <c r="V84" i="12"/>
  <c r="Z84" i="12" s="1"/>
  <c r="D84" i="12"/>
  <c r="Y83" i="12"/>
  <c r="X83" i="12"/>
  <c r="W83" i="12"/>
  <c r="V83" i="12"/>
  <c r="Y82" i="12"/>
  <c r="X82" i="12"/>
  <c r="W82" i="12"/>
  <c r="V82" i="12"/>
  <c r="Y81" i="12"/>
  <c r="X81" i="12"/>
  <c r="W81" i="12"/>
  <c r="V81" i="12"/>
  <c r="Y80" i="12"/>
  <c r="X80" i="12"/>
  <c r="W80" i="12"/>
  <c r="V80" i="12"/>
  <c r="Y79" i="12"/>
  <c r="X79" i="12"/>
  <c r="W79" i="12"/>
  <c r="V79" i="12"/>
  <c r="Y78" i="12"/>
  <c r="X78" i="12"/>
  <c r="W78" i="12"/>
  <c r="V78" i="12"/>
  <c r="Y77" i="12"/>
  <c r="X77" i="12"/>
  <c r="W77" i="12"/>
  <c r="V77" i="12"/>
  <c r="Y76" i="12"/>
  <c r="X76" i="12"/>
  <c r="W76" i="12"/>
  <c r="V76" i="12"/>
  <c r="Y75" i="12"/>
  <c r="X75" i="12"/>
  <c r="W75" i="12"/>
  <c r="V75" i="12"/>
  <c r="Y74" i="12"/>
  <c r="X74" i="12"/>
  <c r="W74" i="12"/>
  <c r="V74" i="12"/>
  <c r="Y73" i="12"/>
  <c r="X73" i="12"/>
  <c r="W73" i="12"/>
  <c r="V73" i="12"/>
  <c r="Y72" i="12"/>
  <c r="X72" i="12"/>
  <c r="W72" i="12"/>
  <c r="V72" i="12"/>
  <c r="Y71" i="12"/>
  <c r="X71" i="12"/>
  <c r="W71" i="12"/>
  <c r="V71" i="12"/>
  <c r="Y70" i="12"/>
  <c r="X70" i="12"/>
  <c r="W70" i="12"/>
  <c r="V70" i="12"/>
  <c r="Y69" i="12"/>
  <c r="X69" i="12"/>
  <c r="W69" i="12"/>
  <c r="V69" i="12"/>
  <c r="Y68" i="12"/>
  <c r="X68" i="12"/>
  <c r="W68" i="12"/>
  <c r="V68" i="12"/>
  <c r="Y67" i="12"/>
  <c r="X67" i="12"/>
  <c r="W67" i="12"/>
  <c r="V67" i="12"/>
  <c r="Y66" i="12"/>
  <c r="X66" i="12"/>
  <c r="W66" i="12"/>
  <c r="V66" i="12"/>
  <c r="Y65" i="12"/>
  <c r="X65" i="12"/>
  <c r="W65" i="12"/>
  <c r="V65" i="12"/>
  <c r="Y64" i="12"/>
  <c r="AC64" i="12" s="1"/>
  <c r="AG64" i="12" s="1"/>
  <c r="X64" i="12"/>
  <c r="AB64" i="12" s="1"/>
  <c r="AF64" i="12" s="1"/>
  <c r="W64" i="12"/>
  <c r="AA64" i="12" s="1"/>
  <c r="AE64" i="12" s="1"/>
  <c r="V64" i="12"/>
  <c r="Z64" i="12" s="1"/>
  <c r="D64" i="12"/>
  <c r="Y63" i="12"/>
  <c r="X63" i="12"/>
  <c r="W63" i="12"/>
  <c r="V63" i="12"/>
  <c r="Y62" i="12"/>
  <c r="X62" i="12"/>
  <c r="W62" i="12"/>
  <c r="V62" i="12"/>
  <c r="Y61" i="12"/>
  <c r="X61" i="12"/>
  <c r="W61" i="12"/>
  <c r="V61" i="12"/>
  <c r="Y60" i="12"/>
  <c r="X60" i="12"/>
  <c r="W60" i="12"/>
  <c r="V60" i="12"/>
  <c r="Y59" i="12"/>
  <c r="X59" i="12"/>
  <c r="W59" i="12"/>
  <c r="V59" i="12"/>
  <c r="Y58" i="12"/>
  <c r="X58" i="12"/>
  <c r="W58" i="12"/>
  <c r="V58" i="12"/>
  <c r="Y57" i="12"/>
  <c r="X57" i="12"/>
  <c r="W57" i="12"/>
  <c r="V57" i="12"/>
  <c r="Y56" i="12"/>
  <c r="X56" i="12"/>
  <c r="W56" i="12"/>
  <c r="V56" i="12"/>
  <c r="Y55" i="12"/>
  <c r="X55" i="12"/>
  <c r="W55" i="12"/>
  <c r="V55" i="12"/>
  <c r="Y54" i="12"/>
  <c r="X54" i="12"/>
  <c r="W54" i="12"/>
  <c r="V54" i="12"/>
  <c r="Y53" i="12"/>
  <c r="X53" i="12"/>
  <c r="W53" i="12"/>
  <c r="V53" i="12"/>
  <c r="Y52" i="12"/>
  <c r="X52" i="12"/>
  <c r="W52" i="12"/>
  <c r="V52" i="12"/>
  <c r="Y51" i="12"/>
  <c r="X51" i="12"/>
  <c r="W51" i="12"/>
  <c r="V51" i="12"/>
  <c r="Y50" i="12"/>
  <c r="X50" i="12"/>
  <c r="W50" i="12"/>
  <c r="V50" i="12"/>
  <c r="Y49" i="12"/>
  <c r="X49" i="12"/>
  <c r="W49" i="12"/>
  <c r="V49" i="12"/>
  <c r="Y48" i="12"/>
  <c r="X48" i="12"/>
  <c r="W48" i="12"/>
  <c r="V48" i="12"/>
  <c r="Y47" i="12"/>
  <c r="X47" i="12"/>
  <c r="W47" i="12"/>
  <c r="V47" i="12"/>
  <c r="Y46" i="12"/>
  <c r="X46" i="12"/>
  <c r="W46" i="12"/>
  <c r="V46" i="12"/>
  <c r="Y45" i="12"/>
  <c r="X45" i="12"/>
  <c r="W45" i="12"/>
  <c r="V45" i="12"/>
  <c r="Y44" i="12"/>
  <c r="AC44" i="12" s="1"/>
  <c r="AG44" i="12" s="1"/>
  <c r="X44" i="12"/>
  <c r="AB44" i="12" s="1"/>
  <c r="AF44" i="12" s="1"/>
  <c r="W44" i="12"/>
  <c r="AA44" i="12" s="1"/>
  <c r="AE44" i="12" s="1"/>
  <c r="V44" i="12"/>
  <c r="Z44" i="12" s="1"/>
  <c r="D44" i="12"/>
  <c r="Y43" i="12"/>
  <c r="X43" i="12"/>
  <c r="W43" i="12"/>
  <c r="V43" i="12"/>
  <c r="Y42" i="12"/>
  <c r="X42" i="12"/>
  <c r="W42" i="12"/>
  <c r="V42" i="12"/>
  <c r="Y41" i="12"/>
  <c r="X41" i="12"/>
  <c r="W41" i="12"/>
  <c r="V41" i="12"/>
  <c r="Y40" i="12"/>
  <c r="X40" i="12"/>
  <c r="W40" i="12"/>
  <c r="V40" i="12"/>
  <c r="Y39" i="12"/>
  <c r="X39" i="12"/>
  <c r="W39" i="12"/>
  <c r="V39" i="12"/>
  <c r="Y38" i="12"/>
  <c r="X38" i="12"/>
  <c r="W38" i="12"/>
  <c r="V38" i="12"/>
  <c r="Y37" i="12"/>
  <c r="X37" i="12"/>
  <c r="W37" i="12"/>
  <c r="V37" i="12"/>
  <c r="Y36" i="12"/>
  <c r="X36" i="12"/>
  <c r="W36" i="12"/>
  <c r="V36" i="12"/>
  <c r="Y35" i="12"/>
  <c r="X35" i="12"/>
  <c r="W35" i="12"/>
  <c r="V35" i="12"/>
  <c r="Y34" i="12"/>
  <c r="X34" i="12"/>
  <c r="W34" i="12"/>
  <c r="V34" i="12"/>
  <c r="Y33" i="12"/>
  <c r="X33" i="12"/>
  <c r="W33" i="12"/>
  <c r="V33" i="12"/>
  <c r="Y32" i="12"/>
  <c r="X32" i="12"/>
  <c r="W32" i="12"/>
  <c r="V32" i="12"/>
  <c r="Y31" i="12"/>
  <c r="X31" i="12"/>
  <c r="W31" i="12"/>
  <c r="V31" i="12"/>
  <c r="Y30" i="12"/>
  <c r="X30" i="12"/>
  <c r="W30" i="12"/>
  <c r="V30" i="12"/>
  <c r="Y29" i="12"/>
  <c r="X29" i="12"/>
  <c r="W29" i="12"/>
  <c r="V29" i="12"/>
  <c r="Y28" i="12"/>
  <c r="X28" i="12"/>
  <c r="W28" i="12"/>
  <c r="V28" i="12"/>
  <c r="Y27" i="12"/>
  <c r="X27" i="12"/>
  <c r="W27" i="12"/>
  <c r="V27" i="12"/>
  <c r="Y26" i="12"/>
  <c r="X26" i="12"/>
  <c r="W26" i="12"/>
  <c r="V26" i="12"/>
  <c r="Y25" i="12"/>
  <c r="X25" i="12"/>
  <c r="W25" i="12"/>
  <c r="V25" i="12"/>
  <c r="Y24" i="12"/>
  <c r="AC24" i="12" s="1"/>
  <c r="AG24" i="12" s="1"/>
  <c r="X24" i="12"/>
  <c r="AB24" i="12" s="1"/>
  <c r="AF24" i="12" s="1"/>
  <c r="W24" i="12"/>
  <c r="AA24" i="12" s="1"/>
  <c r="AE24" i="12" s="1"/>
  <c r="V24" i="12"/>
  <c r="Z24" i="12" s="1"/>
  <c r="D24" i="12"/>
  <c r="Y23" i="12"/>
  <c r="X23" i="12"/>
  <c r="W23" i="12"/>
  <c r="V23" i="12"/>
  <c r="Y22" i="12"/>
  <c r="X22" i="12"/>
  <c r="W22" i="12"/>
  <c r="V22" i="12"/>
  <c r="Y21" i="12"/>
  <c r="X21" i="12"/>
  <c r="W21" i="12"/>
  <c r="V21" i="12"/>
  <c r="Y20" i="12"/>
  <c r="X20" i="12"/>
  <c r="W20" i="12"/>
  <c r="V20" i="12"/>
  <c r="Y19" i="12"/>
  <c r="X19" i="12"/>
  <c r="W19" i="12"/>
  <c r="V19" i="12"/>
  <c r="Y18" i="12"/>
  <c r="X18" i="12"/>
  <c r="W18" i="12"/>
  <c r="V18" i="12"/>
  <c r="Y17" i="12"/>
  <c r="X17" i="12"/>
  <c r="W17" i="12"/>
  <c r="V17" i="12"/>
  <c r="Y16" i="12"/>
  <c r="X16" i="12"/>
  <c r="W16" i="12"/>
  <c r="V16" i="12"/>
  <c r="Y15" i="12"/>
  <c r="X15" i="12"/>
  <c r="W15" i="12"/>
  <c r="V15" i="12"/>
  <c r="Y14" i="12"/>
  <c r="X14" i="12"/>
  <c r="W14" i="12"/>
  <c r="V14" i="12"/>
  <c r="Y13" i="12"/>
  <c r="X13" i="12"/>
  <c r="W13" i="12"/>
  <c r="V13" i="12"/>
  <c r="Y12" i="12"/>
  <c r="AC12" i="12" s="1"/>
  <c r="AG12" i="12" s="1"/>
  <c r="X12" i="12"/>
  <c r="AB12" i="12" s="1"/>
  <c r="AF12" i="12" s="1"/>
  <c r="W12" i="12"/>
  <c r="AA12" i="12" s="1"/>
  <c r="AE12" i="12" s="1"/>
  <c r="V12" i="12"/>
  <c r="Z12" i="12" s="1"/>
  <c r="D12" i="12"/>
  <c r="AG43" i="14" l="1"/>
  <c r="AF43" i="14"/>
  <c r="AH18" i="14"/>
  <c r="AI18" i="14" s="1"/>
  <c r="AJ18" i="14" s="1"/>
  <c r="AD18" i="14"/>
  <c r="AH22" i="14"/>
  <c r="AI22" i="14" s="1"/>
  <c r="AJ22" i="14" s="1"/>
  <c r="AD22" i="14"/>
  <c r="AH12" i="14"/>
  <c r="AI12" i="14" s="1"/>
  <c r="AJ12" i="14" s="1"/>
  <c r="AD12" i="14"/>
  <c r="AH12" i="13"/>
  <c r="AI12" i="13" s="1"/>
  <c r="AJ12" i="13" s="1"/>
  <c r="AD12" i="13"/>
  <c r="AH18" i="13"/>
  <c r="AI18" i="13" s="1"/>
  <c r="AJ18" i="13" s="1"/>
  <c r="AD18" i="13"/>
  <c r="AH27" i="13"/>
  <c r="AI27" i="13" s="1"/>
  <c r="AJ27" i="13" s="1"/>
  <c r="AD27" i="13"/>
  <c r="AH42" i="13"/>
  <c r="AI42" i="13" s="1"/>
  <c r="AJ42" i="13" s="1"/>
  <c r="AD42" i="13"/>
  <c r="AH53" i="13"/>
  <c r="AI53" i="13" s="1"/>
  <c r="AJ53" i="13" s="1"/>
  <c r="AD53" i="13"/>
  <c r="AH63" i="13"/>
  <c r="AI63" i="13" s="1"/>
  <c r="AJ63" i="13" s="1"/>
  <c r="AD63" i="13"/>
  <c r="AH69" i="13"/>
  <c r="AI69" i="13" s="1"/>
  <c r="AJ69" i="13" s="1"/>
  <c r="AD69" i="13"/>
  <c r="AH22" i="13"/>
  <c r="AI22" i="13" s="1"/>
  <c r="AJ22" i="13" s="1"/>
  <c r="AD22" i="13"/>
  <c r="AH34" i="13"/>
  <c r="AI34" i="13" s="1"/>
  <c r="AJ34" i="13" s="1"/>
  <c r="AD34" i="13"/>
  <c r="AH50" i="13"/>
  <c r="AI50" i="13" s="1"/>
  <c r="AJ50" i="13" s="1"/>
  <c r="AD50" i="13"/>
  <c r="AH56" i="13"/>
  <c r="AI56" i="13" s="1"/>
  <c r="AJ56" i="13" s="1"/>
  <c r="AD56" i="13"/>
  <c r="AH24" i="12"/>
  <c r="AI24" i="12" s="1"/>
  <c r="AD24" i="12"/>
  <c r="AH64" i="12"/>
  <c r="AI64" i="12" s="1"/>
  <c r="AJ64" i="12" s="1"/>
  <c r="AD64" i="12"/>
  <c r="AH104" i="12"/>
  <c r="AI104" i="12" s="1"/>
  <c r="AD104" i="12"/>
  <c r="AH144" i="12"/>
  <c r="AI144" i="12" s="1"/>
  <c r="AJ144" i="12" s="1"/>
  <c r="AD144" i="12"/>
  <c r="AH184" i="12"/>
  <c r="AI184" i="12" s="1"/>
  <c r="AD184" i="12"/>
  <c r="AH224" i="12"/>
  <c r="AI224" i="12" s="1"/>
  <c r="AJ224" i="12" s="1"/>
  <c r="AD224" i="12"/>
  <c r="AH264" i="12"/>
  <c r="AI264" i="12" s="1"/>
  <c r="AD264" i="12"/>
  <c r="AH304" i="12"/>
  <c r="AI304" i="12" s="1"/>
  <c r="AJ304" i="12" s="1"/>
  <c r="AD304" i="12"/>
  <c r="AH12" i="12"/>
  <c r="AI12" i="12" s="1"/>
  <c r="AJ12" i="12" s="1"/>
  <c r="AD12" i="12"/>
  <c r="AJ24" i="12"/>
  <c r="AH44" i="12"/>
  <c r="AI44" i="12" s="1"/>
  <c r="AJ44" i="12" s="1"/>
  <c r="AD44" i="12"/>
  <c r="AH84" i="12"/>
  <c r="AI84" i="12" s="1"/>
  <c r="AJ84" i="12" s="1"/>
  <c r="AD84" i="12"/>
  <c r="AJ104" i="12"/>
  <c r="AH124" i="12"/>
  <c r="AI124" i="12" s="1"/>
  <c r="AJ124" i="12" s="1"/>
  <c r="AD124" i="12"/>
  <c r="AH164" i="12"/>
  <c r="AI164" i="12" s="1"/>
  <c r="AJ164" i="12" s="1"/>
  <c r="AD164" i="12"/>
  <c r="AJ184" i="12"/>
  <c r="AH204" i="12"/>
  <c r="AI204" i="12" s="1"/>
  <c r="AJ204" i="12" s="1"/>
  <c r="AD204" i="12"/>
  <c r="AH244" i="12"/>
  <c r="AI244" i="12" s="1"/>
  <c r="AJ244" i="12" s="1"/>
  <c r="AD244" i="12"/>
  <c r="AJ264" i="12"/>
  <c r="AH284" i="12"/>
  <c r="AI284" i="12" s="1"/>
  <c r="AJ284" i="12" s="1"/>
  <c r="AD284" i="12"/>
  <c r="AH344" i="12"/>
  <c r="AI344" i="12" s="1"/>
  <c r="AD344" i="12"/>
  <c r="AH324" i="12"/>
  <c r="AI324" i="12" s="1"/>
  <c r="AJ324" i="12" s="1"/>
  <c r="AD324" i="12"/>
  <c r="AJ344" i="12"/>
  <c r="Y33" i="11" l="1"/>
  <c r="X33" i="11"/>
  <c r="W33" i="11"/>
  <c r="V33" i="11"/>
  <c r="Y32" i="11"/>
  <c r="AC32" i="11" s="1"/>
  <c r="AG32" i="11" s="1"/>
  <c r="X32" i="11"/>
  <c r="AB32" i="11" s="1"/>
  <c r="AF32" i="11" s="1"/>
  <c r="W32" i="11"/>
  <c r="AA32" i="11" s="1"/>
  <c r="AE32" i="11" s="1"/>
  <c r="V32" i="11"/>
  <c r="Z32" i="11" s="1"/>
  <c r="D32" i="11"/>
  <c r="Y31" i="11"/>
  <c r="X31" i="11"/>
  <c r="W31" i="11"/>
  <c r="V31" i="11"/>
  <c r="Y30" i="11"/>
  <c r="X30" i="11"/>
  <c r="W30" i="11"/>
  <c r="V30" i="11"/>
  <c r="Y29" i="11"/>
  <c r="X29" i="11"/>
  <c r="W29" i="11"/>
  <c r="V29" i="11"/>
  <c r="Y28" i="11"/>
  <c r="AC28" i="11" s="1"/>
  <c r="AG28" i="11" s="1"/>
  <c r="X28" i="11"/>
  <c r="AB28" i="11" s="1"/>
  <c r="AF28" i="11" s="1"/>
  <c r="W28" i="11"/>
  <c r="AA28" i="11" s="1"/>
  <c r="AE28" i="11" s="1"/>
  <c r="V28" i="11"/>
  <c r="Z28" i="11" s="1"/>
  <c r="D28" i="11"/>
  <c r="Y27" i="11"/>
  <c r="X27" i="11"/>
  <c r="W27" i="11"/>
  <c r="V27" i="11"/>
  <c r="Y26" i="11"/>
  <c r="X26" i="11"/>
  <c r="W26" i="11"/>
  <c r="V26" i="11"/>
  <c r="Y25" i="11"/>
  <c r="AC25" i="11" s="1"/>
  <c r="AG25" i="11" s="1"/>
  <c r="X25" i="11"/>
  <c r="AB25" i="11" s="1"/>
  <c r="AF25" i="11" s="1"/>
  <c r="W25" i="11"/>
  <c r="AA25" i="11" s="1"/>
  <c r="AE25" i="11" s="1"/>
  <c r="V25" i="11"/>
  <c r="Z25" i="11" s="1"/>
  <c r="D25" i="11"/>
  <c r="Y23" i="11"/>
  <c r="X23" i="11"/>
  <c r="W23" i="11"/>
  <c r="V23" i="11"/>
  <c r="Y22" i="11"/>
  <c r="AC22" i="11" s="1"/>
  <c r="AG22" i="11" s="1"/>
  <c r="X22" i="11"/>
  <c r="AB22" i="11" s="1"/>
  <c r="AF22" i="11" s="1"/>
  <c r="W22" i="11"/>
  <c r="AA22" i="11" s="1"/>
  <c r="AE22" i="11" s="1"/>
  <c r="V22" i="11"/>
  <c r="Z22" i="11" s="1"/>
  <c r="D22" i="11"/>
  <c r="Y21" i="11"/>
  <c r="X21" i="11"/>
  <c r="W21" i="11"/>
  <c r="V21" i="11"/>
  <c r="Y20" i="11"/>
  <c r="X20" i="11"/>
  <c r="W20" i="11"/>
  <c r="V20" i="11"/>
  <c r="Y19" i="11"/>
  <c r="X19" i="11"/>
  <c r="W19" i="11"/>
  <c r="V19" i="11"/>
  <c r="Y18" i="11"/>
  <c r="X18" i="11"/>
  <c r="W18" i="11"/>
  <c r="V18" i="11"/>
  <c r="Y17" i="11"/>
  <c r="X17" i="11"/>
  <c r="W17" i="11"/>
  <c r="V17" i="11"/>
  <c r="Y16" i="11"/>
  <c r="X16" i="11"/>
  <c r="W16" i="11"/>
  <c r="V16" i="11"/>
  <c r="Y15" i="11"/>
  <c r="X15" i="11"/>
  <c r="W15" i="11"/>
  <c r="V15" i="11"/>
  <c r="Y14" i="11"/>
  <c r="AC14" i="11" s="1"/>
  <c r="AG14" i="11" s="1"/>
  <c r="X14" i="11"/>
  <c r="AB14" i="11" s="1"/>
  <c r="AF14" i="11" s="1"/>
  <c r="W14" i="11"/>
  <c r="AA14" i="11" s="1"/>
  <c r="AE14" i="11" s="1"/>
  <c r="V14" i="11"/>
  <c r="Z14" i="11" s="1"/>
  <c r="D14" i="11"/>
  <c r="Y13" i="11"/>
  <c r="X13" i="11"/>
  <c r="W13" i="11"/>
  <c r="V13" i="11"/>
  <c r="Y12" i="11"/>
  <c r="AC12" i="11" s="1"/>
  <c r="AG12" i="11" s="1"/>
  <c r="X12" i="11"/>
  <c r="AB12" i="11" s="1"/>
  <c r="AF12" i="11" s="1"/>
  <c r="AF34" i="11" s="1"/>
  <c r="W12" i="11"/>
  <c r="AA12" i="11" s="1"/>
  <c r="AE12" i="11" s="1"/>
  <c r="V12" i="11"/>
  <c r="Z12" i="11" s="1"/>
  <c r="D12" i="11"/>
  <c r="Y158" i="10"/>
  <c r="X158" i="10"/>
  <c r="W158" i="10"/>
  <c r="V158" i="10"/>
  <c r="Y157" i="10"/>
  <c r="AC157" i="10" s="1"/>
  <c r="AG157" i="10" s="1"/>
  <c r="X157" i="10"/>
  <c r="AB157" i="10" s="1"/>
  <c r="AF157" i="10" s="1"/>
  <c r="W157" i="10"/>
  <c r="AA157" i="10" s="1"/>
  <c r="AE157" i="10" s="1"/>
  <c r="V157" i="10"/>
  <c r="Z157" i="10" s="1"/>
  <c r="D157" i="10"/>
  <c r="Y156" i="10"/>
  <c r="X156" i="10"/>
  <c r="W156" i="10"/>
  <c r="V156" i="10"/>
  <c r="Y155" i="10"/>
  <c r="AC155" i="10" s="1"/>
  <c r="AG155" i="10" s="1"/>
  <c r="X155" i="10"/>
  <c r="AB155" i="10" s="1"/>
  <c r="AF155" i="10" s="1"/>
  <c r="W155" i="10"/>
  <c r="AA155" i="10" s="1"/>
  <c r="AE155" i="10" s="1"/>
  <c r="V155" i="10"/>
  <c r="Z155" i="10" s="1"/>
  <c r="D155" i="10"/>
  <c r="Y154" i="10"/>
  <c r="X154" i="10"/>
  <c r="W154" i="10"/>
  <c r="V154" i="10"/>
  <c r="Y153" i="10"/>
  <c r="X153" i="10"/>
  <c r="W153" i="10"/>
  <c r="V153" i="10"/>
  <c r="Y152" i="10"/>
  <c r="X152" i="10"/>
  <c r="W152" i="10"/>
  <c r="V152" i="10"/>
  <c r="Y151" i="10"/>
  <c r="AC151" i="10" s="1"/>
  <c r="AG151" i="10" s="1"/>
  <c r="X151" i="10"/>
  <c r="AB151" i="10" s="1"/>
  <c r="AF151" i="10" s="1"/>
  <c r="W151" i="10"/>
  <c r="AA151" i="10" s="1"/>
  <c r="AE151" i="10" s="1"/>
  <c r="V151" i="10"/>
  <c r="Z151" i="10" s="1"/>
  <c r="D151" i="10"/>
  <c r="Y150" i="10"/>
  <c r="X150" i="10"/>
  <c r="W150" i="10"/>
  <c r="V150" i="10"/>
  <c r="Y149" i="10"/>
  <c r="AC149" i="10" s="1"/>
  <c r="AG149" i="10" s="1"/>
  <c r="X149" i="10"/>
  <c r="AB149" i="10" s="1"/>
  <c r="AF149" i="10" s="1"/>
  <c r="W149" i="10"/>
  <c r="AA149" i="10" s="1"/>
  <c r="AE149" i="10" s="1"/>
  <c r="V149" i="10"/>
  <c r="Z149" i="10" s="1"/>
  <c r="D149" i="10"/>
  <c r="Y148" i="10"/>
  <c r="X148" i="10"/>
  <c r="W148" i="10"/>
  <c r="V148" i="10"/>
  <c r="Y147" i="10"/>
  <c r="X147" i="10"/>
  <c r="W147" i="10"/>
  <c r="V147" i="10"/>
  <c r="Y146" i="10"/>
  <c r="X146" i="10"/>
  <c r="W146" i="10"/>
  <c r="V146" i="10"/>
  <c r="Y145" i="10"/>
  <c r="X145" i="10"/>
  <c r="W145" i="10"/>
  <c r="V145" i="10"/>
  <c r="Y144" i="10"/>
  <c r="X144" i="10"/>
  <c r="W144" i="10"/>
  <c r="V144" i="10"/>
  <c r="Y143" i="10"/>
  <c r="X143" i="10"/>
  <c r="W143" i="10"/>
  <c r="V143" i="10"/>
  <c r="Y142" i="10"/>
  <c r="X142" i="10"/>
  <c r="W142" i="10"/>
  <c r="V142" i="10"/>
  <c r="Y141" i="10"/>
  <c r="X141" i="10"/>
  <c r="W141" i="10"/>
  <c r="V141" i="10"/>
  <c r="Y140" i="10"/>
  <c r="X140" i="10"/>
  <c r="W140" i="10"/>
  <c r="V140" i="10"/>
  <c r="Y139" i="10"/>
  <c r="AC139" i="10" s="1"/>
  <c r="AG139" i="10" s="1"/>
  <c r="X139" i="10"/>
  <c r="AB139" i="10" s="1"/>
  <c r="AF139" i="10" s="1"/>
  <c r="W139" i="10"/>
  <c r="AA139" i="10" s="1"/>
  <c r="AE139" i="10" s="1"/>
  <c r="V139" i="10"/>
  <c r="Z139" i="10" s="1"/>
  <c r="D139" i="10"/>
  <c r="Y138" i="10"/>
  <c r="X138" i="10"/>
  <c r="W138" i="10"/>
  <c r="V138" i="10"/>
  <c r="Y137" i="10"/>
  <c r="X137" i="10"/>
  <c r="W137" i="10"/>
  <c r="V137" i="10"/>
  <c r="Y136" i="10"/>
  <c r="X136" i="10"/>
  <c r="W136" i="10"/>
  <c r="V136" i="10"/>
  <c r="Y135" i="10"/>
  <c r="X135" i="10"/>
  <c r="W135" i="10"/>
  <c r="V135" i="10"/>
  <c r="Y134" i="10"/>
  <c r="X134" i="10"/>
  <c r="W134" i="10"/>
  <c r="V134" i="10"/>
  <c r="Y133" i="10"/>
  <c r="X133" i="10"/>
  <c r="W133" i="10"/>
  <c r="V133" i="10"/>
  <c r="Y132" i="10"/>
  <c r="X132" i="10"/>
  <c r="W132" i="10"/>
  <c r="V132" i="10"/>
  <c r="Y131" i="10"/>
  <c r="X131" i="10"/>
  <c r="W131" i="10"/>
  <c r="V131" i="10"/>
  <c r="Y130" i="10"/>
  <c r="X130" i="10"/>
  <c r="W130" i="10"/>
  <c r="V130" i="10"/>
  <c r="Y129" i="10"/>
  <c r="AC129" i="10" s="1"/>
  <c r="AG129" i="10" s="1"/>
  <c r="X129" i="10"/>
  <c r="AB129" i="10" s="1"/>
  <c r="AF129" i="10" s="1"/>
  <c r="W129" i="10"/>
  <c r="AA129" i="10" s="1"/>
  <c r="AE129" i="10" s="1"/>
  <c r="V129" i="10"/>
  <c r="Z129" i="10" s="1"/>
  <c r="D129" i="10"/>
  <c r="Y128" i="10"/>
  <c r="X128" i="10"/>
  <c r="W128" i="10"/>
  <c r="V128" i="10"/>
  <c r="Y127" i="10"/>
  <c r="X127" i="10"/>
  <c r="W127" i="10"/>
  <c r="V127" i="10"/>
  <c r="Y126" i="10"/>
  <c r="X126" i="10"/>
  <c r="W126" i="10"/>
  <c r="V126" i="10"/>
  <c r="Y125" i="10"/>
  <c r="X125" i="10"/>
  <c r="W125" i="10"/>
  <c r="V125" i="10"/>
  <c r="Y124" i="10"/>
  <c r="X124" i="10"/>
  <c r="W124" i="10"/>
  <c r="V124" i="10"/>
  <c r="Y123" i="10"/>
  <c r="X123" i="10"/>
  <c r="W123" i="10"/>
  <c r="V123" i="10"/>
  <c r="Y122" i="10"/>
  <c r="X122" i="10"/>
  <c r="W122" i="10"/>
  <c r="V122" i="10"/>
  <c r="Y121" i="10"/>
  <c r="AC121" i="10" s="1"/>
  <c r="AG121" i="10" s="1"/>
  <c r="X121" i="10"/>
  <c r="AB121" i="10" s="1"/>
  <c r="AF121" i="10" s="1"/>
  <c r="W121" i="10"/>
  <c r="AA121" i="10" s="1"/>
  <c r="AE121" i="10" s="1"/>
  <c r="V121" i="10"/>
  <c r="Z121" i="10" s="1"/>
  <c r="D121" i="10"/>
  <c r="Y120" i="10"/>
  <c r="X120" i="10"/>
  <c r="W120" i="10"/>
  <c r="V120" i="10"/>
  <c r="Y119" i="10"/>
  <c r="X119" i="10"/>
  <c r="W119" i="10"/>
  <c r="V119" i="10"/>
  <c r="Y118" i="10"/>
  <c r="X118" i="10"/>
  <c r="W118" i="10"/>
  <c r="V118" i="10"/>
  <c r="Y117" i="10"/>
  <c r="X117" i="10"/>
  <c r="W117" i="10"/>
  <c r="V117" i="10"/>
  <c r="Y116" i="10"/>
  <c r="X116" i="10"/>
  <c r="W116" i="10"/>
  <c r="V116" i="10"/>
  <c r="Y115" i="10"/>
  <c r="X115" i="10"/>
  <c r="W115" i="10"/>
  <c r="V115" i="10"/>
  <c r="Y114" i="10"/>
  <c r="X114" i="10"/>
  <c r="W114" i="10"/>
  <c r="V114" i="10"/>
  <c r="Y113" i="10"/>
  <c r="X113" i="10"/>
  <c r="W113" i="10"/>
  <c r="V113" i="10"/>
  <c r="Y112" i="10"/>
  <c r="X112" i="10"/>
  <c r="W112" i="10"/>
  <c r="V112" i="10"/>
  <c r="Y111" i="10"/>
  <c r="X111" i="10"/>
  <c r="W111" i="10"/>
  <c r="V111" i="10"/>
  <c r="Y110" i="10"/>
  <c r="X110" i="10"/>
  <c r="W110" i="10"/>
  <c r="V110" i="10"/>
  <c r="Y109" i="10"/>
  <c r="AC109" i="10" s="1"/>
  <c r="AG109" i="10" s="1"/>
  <c r="X109" i="10"/>
  <c r="AB109" i="10" s="1"/>
  <c r="AF109" i="10" s="1"/>
  <c r="W109" i="10"/>
  <c r="AA109" i="10" s="1"/>
  <c r="AE109" i="10" s="1"/>
  <c r="V109" i="10"/>
  <c r="Z109" i="10" s="1"/>
  <c r="D109" i="10"/>
  <c r="Y108" i="10"/>
  <c r="X108" i="10"/>
  <c r="W108" i="10"/>
  <c r="V108" i="10"/>
  <c r="Y107" i="10"/>
  <c r="X107" i="10"/>
  <c r="W107" i="10"/>
  <c r="V107" i="10"/>
  <c r="Y106" i="10"/>
  <c r="X106" i="10"/>
  <c r="W106" i="10"/>
  <c r="V106" i="10"/>
  <c r="Y105" i="10"/>
  <c r="X105" i="10"/>
  <c r="W105" i="10"/>
  <c r="V105" i="10"/>
  <c r="Y104" i="10"/>
  <c r="X104" i="10"/>
  <c r="W104" i="10"/>
  <c r="V104" i="10"/>
  <c r="Y103" i="10"/>
  <c r="X103" i="10"/>
  <c r="W103" i="10"/>
  <c r="V103" i="10"/>
  <c r="Y102" i="10"/>
  <c r="X102" i="10"/>
  <c r="W102" i="10"/>
  <c r="V102" i="10"/>
  <c r="Y101" i="10"/>
  <c r="AC101" i="10" s="1"/>
  <c r="AG101" i="10" s="1"/>
  <c r="X101" i="10"/>
  <c r="AB101" i="10" s="1"/>
  <c r="AF101" i="10" s="1"/>
  <c r="W101" i="10"/>
  <c r="AA101" i="10" s="1"/>
  <c r="AE101" i="10" s="1"/>
  <c r="V101" i="10"/>
  <c r="Z101" i="10" s="1"/>
  <c r="D101" i="10"/>
  <c r="Y100" i="10"/>
  <c r="X100" i="10"/>
  <c r="W100" i="10"/>
  <c r="V100" i="10"/>
  <c r="Y99" i="10"/>
  <c r="X99" i="10"/>
  <c r="W99" i="10"/>
  <c r="V99" i="10"/>
  <c r="Y98" i="10"/>
  <c r="X98" i="10"/>
  <c r="W98" i="10"/>
  <c r="V98" i="10"/>
  <c r="Y97" i="10"/>
  <c r="AC97" i="10" s="1"/>
  <c r="AG97" i="10" s="1"/>
  <c r="X97" i="10"/>
  <c r="AB97" i="10" s="1"/>
  <c r="AF97" i="10" s="1"/>
  <c r="W97" i="10"/>
  <c r="AA97" i="10" s="1"/>
  <c r="AE97" i="10" s="1"/>
  <c r="V97" i="10"/>
  <c r="Z97" i="10" s="1"/>
  <c r="D97" i="10"/>
  <c r="Y96" i="10"/>
  <c r="X96" i="10"/>
  <c r="W96" i="10"/>
  <c r="V96" i="10"/>
  <c r="Y95" i="10"/>
  <c r="X95" i="10"/>
  <c r="W95" i="10"/>
  <c r="V95" i="10"/>
  <c r="Y94" i="10"/>
  <c r="X94" i="10"/>
  <c r="W94" i="10"/>
  <c r="V94" i="10"/>
  <c r="Y93" i="10"/>
  <c r="AC93" i="10" s="1"/>
  <c r="AG93" i="10" s="1"/>
  <c r="X93" i="10"/>
  <c r="AB93" i="10" s="1"/>
  <c r="AF93" i="10" s="1"/>
  <c r="W93" i="10"/>
  <c r="AA93" i="10" s="1"/>
  <c r="AE93" i="10" s="1"/>
  <c r="V93" i="10"/>
  <c r="Z93" i="10" s="1"/>
  <c r="D93" i="10"/>
  <c r="Y92" i="10"/>
  <c r="X92" i="10"/>
  <c r="W92" i="10"/>
  <c r="V92" i="10"/>
  <c r="Y91" i="10"/>
  <c r="X91" i="10"/>
  <c r="W91" i="10"/>
  <c r="V91" i="10"/>
  <c r="Y90" i="10"/>
  <c r="X90" i="10"/>
  <c r="W90" i="10"/>
  <c r="V90" i="10"/>
  <c r="Y89" i="10"/>
  <c r="AC89" i="10" s="1"/>
  <c r="AG89" i="10" s="1"/>
  <c r="X89" i="10"/>
  <c r="AB89" i="10" s="1"/>
  <c r="AF89" i="10" s="1"/>
  <c r="W89" i="10"/>
  <c r="AA89" i="10" s="1"/>
  <c r="AE89" i="10" s="1"/>
  <c r="V89" i="10"/>
  <c r="Z89" i="10" s="1"/>
  <c r="D89" i="10"/>
  <c r="Y88" i="10"/>
  <c r="X88" i="10"/>
  <c r="W88" i="10"/>
  <c r="V88" i="10"/>
  <c r="Y87" i="10"/>
  <c r="X87" i="10"/>
  <c r="W87" i="10"/>
  <c r="V87" i="10"/>
  <c r="Y86" i="10"/>
  <c r="X86" i="10"/>
  <c r="W86" i="10"/>
  <c r="V86" i="10"/>
  <c r="Y85" i="10"/>
  <c r="AC85" i="10" s="1"/>
  <c r="AG85" i="10" s="1"/>
  <c r="X85" i="10"/>
  <c r="AB85" i="10" s="1"/>
  <c r="AF85" i="10" s="1"/>
  <c r="W85" i="10"/>
  <c r="AA85" i="10" s="1"/>
  <c r="AE85" i="10" s="1"/>
  <c r="V85" i="10"/>
  <c r="Z85" i="10" s="1"/>
  <c r="D85" i="10"/>
  <c r="Y84" i="10"/>
  <c r="X84" i="10"/>
  <c r="W84" i="10"/>
  <c r="V84" i="10"/>
  <c r="Y83" i="10"/>
  <c r="X83" i="10"/>
  <c r="W83" i="10"/>
  <c r="V83" i="10"/>
  <c r="Y82" i="10"/>
  <c r="X82" i="10"/>
  <c r="W82" i="10"/>
  <c r="V82" i="10"/>
  <c r="Y81" i="10"/>
  <c r="X81" i="10"/>
  <c r="W81" i="10"/>
  <c r="V81" i="10"/>
  <c r="Y80" i="10"/>
  <c r="X80" i="10"/>
  <c r="W80" i="10"/>
  <c r="V80" i="10"/>
  <c r="Y79" i="10"/>
  <c r="AC79" i="10" s="1"/>
  <c r="AG79" i="10" s="1"/>
  <c r="X79" i="10"/>
  <c r="AB79" i="10" s="1"/>
  <c r="AF79" i="10" s="1"/>
  <c r="W79" i="10"/>
  <c r="AA79" i="10" s="1"/>
  <c r="AE79" i="10" s="1"/>
  <c r="V79" i="10"/>
  <c r="Z79" i="10" s="1"/>
  <c r="D79" i="10"/>
  <c r="Y78" i="10"/>
  <c r="X78" i="10"/>
  <c r="W78" i="10"/>
  <c r="V78" i="10"/>
  <c r="Y77" i="10"/>
  <c r="X77" i="10"/>
  <c r="W77" i="10"/>
  <c r="V77" i="10"/>
  <c r="Y76" i="10"/>
  <c r="X76" i="10"/>
  <c r="W76" i="10"/>
  <c r="V76" i="10"/>
  <c r="Y75" i="10"/>
  <c r="X75" i="10"/>
  <c r="W75" i="10"/>
  <c r="V75" i="10"/>
  <c r="Y74" i="10"/>
  <c r="X74" i="10"/>
  <c r="W74" i="10"/>
  <c r="V74" i="10"/>
  <c r="Y73" i="10"/>
  <c r="X73" i="10"/>
  <c r="W73" i="10"/>
  <c r="V73" i="10"/>
  <c r="Y72" i="10"/>
  <c r="X72" i="10"/>
  <c r="W72" i="10"/>
  <c r="V72" i="10"/>
  <c r="Y71" i="10"/>
  <c r="AC71" i="10" s="1"/>
  <c r="AG71" i="10" s="1"/>
  <c r="X71" i="10"/>
  <c r="AB71" i="10" s="1"/>
  <c r="AF71" i="10" s="1"/>
  <c r="W71" i="10"/>
  <c r="AA71" i="10" s="1"/>
  <c r="AE71" i="10" s="1"/>
  <c r="V71" i="10"/>
  <c r="Z71" i="10" s="1"/>
  <c r="D71" i="10"/>
  <c r="Y70" i="10"/>
  <c r="X70" i="10"/>
  <c r="W70" i="10"/>
  <c r="V70" i="10"/>
  <c r="Y69" i="10"/>
  <c r="X69" i="10"/>
  <c r="W69" i="10"/>
  <c r="V69" i="10"/>
  <c r="Y68" i="10"/>
  <c r="X68" i="10"/>
  <c r="W68" i="10"/>
  <c r="V68" i="10"/>
  <c r="Y67" i="10"/>
  <c r="X67" i="10"/>
  <c r="W67" i="10"/>
  <c r="V67" i="10"/>
  <c r="Y66" i="10"/>
  <c r="X66" i="10"/>
  <c r="W66" i="10"/>
  <c r="V66" i="10"/>
  <c r="Y65" i="10"/>
  <c r="AC65" i="10" s="1"/>
  <c r="AG65" i="10" s="1"/>
  <c r="X65" i="10"/>
  <c r="AB65" i="10" s="1"/>
  <c r="AF65" i="10" s="1"/>
  <c r="W65" i="10"/>
  <c r="AA65" i="10" s="1"/>
  <c r="AE65" i="10" s="1"/>
  <c r="V65" i="10"/>
  <c r="Z65" i="10" s="1"/>
  <c r="D65" i="10"/>
  <c r="Y64" i="10"/>
  <c r="X64" i="10"/>
  <c r="W64" i="10"/>
  <c r="V64" i="10"/>
  <c r="Y63" i="10"/>
  <c r="X63" i="10"/>
  <c r="W63" i="10"/>
  <c r="V63" i="10"/>
  <c r="Y62" i="10"/>
  <c r="X62" i="10"/>
  <c r="W62" i="10"/>
  <c r="V62" i="10"/>
  <c r="Y61" i="10"/>
  <c r="X61" i="10"/>
  <c r="W61" i="10"/>
  <c r="V61" i="10"/>
  <c r="Y60" i="10"/>
  <c r="X60" i="10"/>
  <c r="W60" i="10"/>
  <c r="V60" i="10"/>
  <c r="Y59" i="10"/>
  <c r="X59" i="10"/>
  <c r="W59" i="10"/>
  <c r="V59" i="10"/>
  <c r="Y58" i="10"/>
  <c r="X58" i="10"/>
  <c r="W58" i="10"/>
  <c r="V58" i="10"/>
  <c r="Y57" i="10"/>
  <c r="AC57" i="10" s="1"/>
  <c r="AG57" i="10" s="1"/>
  <c r="X57" i="10"/>
  <c r="AB57" i="10" s="1"/>
  <c r="AF57" i="10" s="1"/>
  <c r="W57" i="10"/>
  <c r="AA57" i="10" s="1"/>
  <c r="AE57" i="10" s="1"/>
  <c r="V57" i="10"/>
  <c r="Z57" i="10" s="1"/>
  <c r="D57" i="10"/>
  <c r="Y56" i="10"/>
  <c r="X56" i="10"/>
  <c r="W56" i="10"/>
  <c r="V56" i="10"/>
  <c r="Y55" i="10"/>
  <c r="X55" i="10"/>
  <c r="W55" i="10"/>
  <c r="V55" i="10"/>
  <c r="Y54" i="10"/>
  <c r="X54" i="10"/>
  <c r="W54" i="10"/>
  <c r="V54" i="10"/>
  <c r="Y53" i="10"/>
  <c r="X53" i="10"/>
  <c r="W53" i="10"/>
  <c r="V53" i="10"/>
  <c r="Y52" i="10"/>
  <c r="X52" i="10"/>
  <c r="W52" i="10"/>
  <c r="V52" i="10"/>
  <c r="Y51" i="10"/>
  <c r="X51" i="10"/>
  <c r="W51" i="10"/>
  <c r="V51" i="10"/>
  <c r="Y50" i="10"/>
  <c r="X50" i="10"/>
  <c r="W50" i="10"/>
  <c r="V50" i="10"/>
  <c r="Y49" i="10"/>
  <c r="AC49" i="10" s="1"/>
  <c r="AG49" i="10" s="1"/>
  <c r="X49" i="10"/>
  <c r="AB49" i="10" s="1"/>
  <c r="AF49" i="10" s="1"/>
  <c r="W49" i="10"/>
  <c r="AA49" i="10" s="1"/>
  <c r="AE49" i="10" s="1"/>
  <c r="V49" i="10"/>
  <c r="Z49" i="10" s="1"/>
  <c r="D49" i="10"/>
  <c r="Y48" i="10"/>
  <c r="X48" i="10"/>
  <c r="W48" i="10"/>
  <c r="V48" i="10"/>
  <c r="Y47" i="10"/>
  <c r="X47" i="10"/>
  <c r="W47" i="10"/>
  <c r="V47" i="10"/>
  <c r="Y46" i="10"/>
  <c r="X46" i="10"/>
  <c r="W46" i="10"/>
  <c r="V46" i="10"/>
  <c r="Y45" i="10"/>
  <c r="X45" i="10"/>
  <c r="W45" i="10"/>
  <c r="V45" i="10"/>
  <c r="Y44" i="10"/>
  <c r="X44" i="10"/>
  <c r="W44" i="10"/>
  <c r="V44" i="10"/>
  <c r="Y43" i="10"/>
  <c r="AC43" i="10" s="1"/>
  <c r="AG43" i="10" s="1"/>
  <c r="X43" i="10"/>
  <c r="AB43" i="10" s="1"/>
  <c r="AF43" i="10" s="1"/>
  <c r="W43" i="10"/>
  <c r="AA43" i="10" s="1"/>
  <c r="AE43" i="10" s="1"/>
  <c r="V43" i="10"/>
  <c r="Z43" i="10" s="1"/>
  <c r="D43" i="10"/>
  <c r="Y42" i="10"/>
  <c r="X42" i="10"/>
  <c r="W42" i="10"/>
  <c r="V42" i="10"/>
  <c r="Y41" i="10"/>
  <c r="X41" i="10"/>
  <c r="W41" i="10"/>
  <c r="V41" i="10"/>
  <c r="Y40" i="10"/>
  <c r="X40" i="10"/>
  <c r="W40" i="10"/>
  <c r="V40" i="10"/>
  <c r="Y39" i="10"/>
  <c r="X39" i="10"/>
  <c r="W39" i="10"/>
  <c r="V39" i="10"/>
  <c r="Y38" i="10"/>
  <c r="X38" i="10"/>
  <c r="W38" i="10"/>
  <c r="V38" i="10"/>
  <c r="Y37" i="10"/>
  <c r="X37" i="10"/>
  <c r="W37" i="10"/>
  <c r="V37" i="10"/>
  <c r="Y36" i="10"/>
  <c r="X36" i="10"/>
  <c r="W36" i="10"/>
  <c r="V36" i="10"/>
  <c r="Y35" i="10"/>
  <c r="AC35" i="10" s="1"/>
  <c r="AG35" i="10" s="1"/>
  <c r="X35" i="10"/>
  <c r="AB35" i="10" s="1"/>
  <c r="AF35" i="10" s="1"/>
  <c r="W35" i="10"/>
  <c r="AA35" i="10" s="1"/>
  <c r="AE35" i="10" s="1"/>
  <c r="V35" i="10"/>
  <c r="Z35" i="10" s="1"/>
  <c r="D35" i="10"/>
  <c r="Y34" i="10"/>
  <c r="X34" i="10"/>
  <c r="W34" i="10"/>
  <c r="V34" i="10"/>
  <c r="Y33" i="10"/>
  <c r="X33" i="10"/>
  <c r="W33" i="10"/>
  <c r="V33" i="10"/>
  <c r="Y32" i="10"/>
  <c r="X32" i="10"/>
  <c r="W32" i="10"/>
  <c r="V32" i="10"/>
  <c r="Y31" i="10"/>
  <c r="X31" i="10"/>
  <c r="W31" i="10"/>
  <c r="V31" i="10"/>
  <c r="Y30" i="10"/>
  <c r="X30" i="10"/>
  <c r="W30" i="10"/>
  <c r="V30" i="10"/>
  <c r="Y29" i="10"/>
  <c r="X29" i="10"/>
  <c r="W29" i="10"/>
  <c r="V29" i="10"/>
  <c r="Y28" i="10"/>
  <c r="AC28" i="10" s="1"/>
  <c r="AG28" i="10" s="1"/>
  <c r="X28" i="10"/>
  <c r="AB28" i="10" s="1"/>
  <c r="AF28" i="10" s="1"/>
  <c r="W28" i="10"/>
  <c r="AA28" i="10" s="1"/>
  <c r="AE28" i="10" s="1"/>
  <c r="V28" i="10"/>
  <c r="Z28" i="10" s="1"/>
  <c r="D28" i="10"/>
  <c r="Y27" i="10"/>
  <c r="X27" i="10"/>
  <c r="W27" i="10"/>
  <c r="V27" i="10"/>
  <c r="Y26" i="10"/>
  <c r="X26" i="10"/>
  <c r="W26" i="10"/>
  <c r="V26" i="10"/>
  <c r="Y25" i="10"/>
  <c r="X25" i="10"/>
  <c r="W25" i="10"/>
  <c r="V25" i="10"/>
  <c r="Y24" i="10"/>
  <c r="X24" i="10"/>
  <c r="W24" i="10"/>
  <c r="V24" i="10"/>
  <c r="Y23" i="10"/>
  <c r="X23" i="10"/>
  <c r="W23" i="10"/>
  <c r="V23" i="10"/>
  <c r="Y22" i="10"/>
  <c r="X22" i="10"/>
  <c r="W22" i="10"/>
  <c r="V22" i="10"/>
  <c r="Y21" i="10"/>
  <c r="X21" i="10"/>
  <c r="W21" i="10"/>
  <c r="V21" i="10"/>
  <c r="Y20" i="10"/>
  <c r="X20" i="10"/>
  <c r="W20" i="10"/>
  <c r="V20" i="10"/>
  <c r="Y19" i="10"/>
  <c r="X19" i="10"/>
  <c r="W19" i="10"/>
  <c r="V19" i="10"/>
  <c r="Y18" i="10"/>
  <c r="AC18" i="10" s="1"/>
  <c r="AG18" i="10" s="1"/>
  <c r="X18" i="10"/>
  <c r="AB18" i="10" s="1"/>
  <c r="AF18" i="10" s="1"/>
  <c r="W18" i="10"/>
  <c r="AA18" i="10" s="1"/>
  <c r="AE18" i="10" s="1"/>
  <c r="V18" i="10"/>
  <c r="Z18" i="10" s="1"/>
  <c r="D18" i="10"/>
  <c r="Y17" i="10"/>
  <c r="X17" i="10"/>
  <c r="W17" i="10"/>
  <c r="V17" i="10"/>
  <c r="Y16" i="10"/>
  <c r="X16" i="10"/>
  <c r="W16" i="10"/>
  <c r="V16" i="10"/>
  <c r="Y15" i="10"/>
  <c r="X15" i="10"/>
  <c r="W15" i="10"/>
  <c r="V15" i="10"/>
  <c r="Y14" i="10"/>
  <c r="X14" i="10"/>
  <c r="W14" i="10"/>
  <c r="V14" i="10"/>
  <c r="Y13" i="10"/>
  <c r="X13" i="10"/>
  <c r="W13" i="10"/>
  <c r="V13" i="10"/>
  <c r="Y12" i="10"/>
  <c r="AC12" i="10" s="1"/>
  <c r="AG12" i="10" s="1"/>
  <c r="X12" i="10"/>
  <c r="AB12" i="10" s="1"/>
  <c r="AF12" i="10" s="1"/>
  <c r="W12" i="10"/>
  <c r="AA12" i="10" s="1"/>
  <c r="AE12" i="10" s="1"/>
  <c r="V12" i="10"/>
  <c r="Z12" i="10" s="1"/>
  <c r="AG34" i="11" l="1"/>
  <c r="AH14" i="11"/>
  <c r="AI14" i="11" s="1"/>
  <c r="AJ14" i="11" s="1"/>
  <c r="AD14" i="11"/>
  <c r="AH25" i="11"/>
  <c r="AI25" i="11" s="1"/>
  <c r="AJ25" i="11" s="1"/>
  <c r="AD25" i="11"/>
  <c r="AH32" i="11"/>
  <c r="AI32" i="11" s="1"/>
  <c r="AJ32" i="11" s="1"/>
  <c r="AD32" i="11"/>
  <c r="AH12" i="11"/>
  <c r="AI12" i="11" s="1"/>
  <c r="AJ12" i="11" s="1"/>
  <c r="AD12" i="11"/>
  <c r="AH22" i="11"/>
  <c r="AI22" i="11" s="1"/>
  <c r="AJ22" i="11" s="1"/>
  <c r="AD22" i="11"/>
  <c r="AH28" i="11"/>
  <c r="AI28" i="11" s="1"/>
  <c r="AJ28" i="11" s="1"/>
  <c r="AD28" i="11"/>
  <c r="AF165" i="10"/>
  <c r="AG165" i="10"/>
  <c r="AH12" i="10"/>
  <c r="AI12" i="10" s="1"/>
  <c r="AJ12" i="10" s="1"/>
  <c r="AD12" i="10"/>
  <c r="AH28" i="10"/>
  <c r="AI28" i="10" s="1"/>
  <c r="AD28" i="10"/>
  <c r="AH43" i="10"/>
  <c r="AI43" i="10" s="1"/>
  <c r="AJ43" i="10" s="1"/>
  <c r="AD43" i="10"/>
  <c r="AH57" i="10"/>
  <c r="AI57" i="10" s="1"/>
  <c r="AJ57" i="10" s="1"/>
  <c r="AD57" i="10"/>
  <c r="AH71" i="10"/>
  <c r="AI71" i="10" s="1"/>
  <c r="AJ71" i="10" s="1"/>
  <c r="AD71" i="10"/>
  <c r="AH18" i="10"/>
  <c r="AI18" i="10" s="1"/>
  <c r="AJ18" i="10" s="1"/>
  <c r="AD18" i="10"/>
  <c r="AJ28" i="10"/>
  <c r="AH35" i="10"/>
  <c r="AI35" i="10" s="1"/>
  <c r="AJ35" i="10" s="1"/>
  <c r="AD35" i="10"/>
  <c r="AH49" i="10"/>
  <c r="AI49" i="10" s="1"/>
  <c r="AJ49" i="10" s="1"/>
  <c r="AD49" i="10"/>
  <c r="AH65" i="10"/>
  <c r="AI65" i="10" s="1"/>
  <c r="AJ65" i="10" s="1"/>
  <c r="AD65" i="10"/>
  <c r="AH85" i="10"/>
  <c r="AI85" i="10" s="1"/>
  <c r="AJ85" i="10" s="1"/>
  <c r="AD85" i="10"/>
  <c r="AH93" i="10"/>
  <c r="AI93" i="10" s="1"/>
  <c r="AJ93" i="10" s="1"/>
  <c r="AD93" i="10"/>
  <c r="AH101" i="10"/>
  <c r="AI101" i="10" s="1"/>
  <c r="AJ101" i="10" s="1"/>
  <c r="AD101" i="10"/>
  <c r="AH121" i="10"/>
  <c r="AI121" i="10" s="1"/>
  <c r="AJ121" i="10" s="1"/>
  <c r="AD121" i="10"/>
  <c r="AH139" i="10"/>
  <c r="AI139" i="10" s="1"/>
  <c r="AJ139" i="10" s="1"/>
  <c r="AD139" i="10"/>
  <c r="AH151" i="10"/>
  <c r="AI151" i="10" s="1"/>
  <c r="AJ151" i="10" s="1"/>
  <c r="AD151" i="10"/>
  <c r="AH157" i="10"/>
  <c r="AI157" i="10" s="1"/>
  <c r="AJ157" i="10" s="1"/>
  <c r="AD157" i="10"/>
  <c r="AH79" i="10"/>
  <c r="AI79" i="10" s="1"/>
  <c r="AJ79" i="10" s="1"/>
  <c r="AD79" i="10"/>
  <c r="AH89" i="10"/>
  <c r="AI89" i="10" s="1"/>
  <c r="AJ89" i="10" s="1"/>
  <c r="AD89" i="10"/>
  <c r="AH97" i="10"/>
  <c r="AI97" i="10" s="1"/>
  <c r="AJ97" i="10" s="1"/>
  <c r="AD97" i="10"/>
  <c r="AH109" i="10"/>
  <c r="AI109" i="10" s="1"/>
  <c r="AJ109" i="10" s="1"/>
  <c r="AD109" i="10"/>
  <c r="AH129" i="10"/>
  <c r="AI129" i="10" s="1"/>
  <c r="AJ129" i="10" s="1"/>
  <c r="AD129" i="10"/>
  <c r="AH149" i="10"/>
  <c r="AI149" i="10" s="1"/>
  <c r="AJ149" i="10" s="1"/>
  <c r="AD149" i="10"/>
  <c r="AH155" i="10"/>
  <c r="AI155" i="10" s="1"/>
  <c r="AJ155" i="10" s="1"/>
  <c r="AD155" i="10"/>
  <c r="Y42" i="8" l="1"/>
  <c r="X42" i="8"/>
  <c r="W42" i="8"/>
  <c r="V42" i="8"/>
  <c r="Y41" i="8"/>
  <c r="X41" i="8"/>
  <c r="W41" i="8"/>
  <c r="V41" i="8"/>
  <c r="Y40" i="8"/>
  <c r="AC40" i="8" s="1"/>
  <c r="AG40" i="8" s="1"/>
  <c r="X40" i="8"/>
  <c r="AB40" i="8" s="1"/>
  <c r="AF40" i="8" s="1"/>
  <c r="W40" i="8"/>
  <c r="AA40" i="8" s="1"/>
  <c r="AE40" i="8" s="1"/>
  <c r="V40" i="8"/>
  <c r="D40" i="8"/>
  <c r="Y39" i="8"/>
  <c r="X39" i="8"/>
  <c r="W39" i="8"/>
  <c r="V39" i="8"/>
  <c r="Y38" i="8"/>
  <c r="AC38" i="8" s="1"/>
  <c r="AG38" i="8" s="1"/>
  <c r="X38" i="8"/>
  <c r="AB38" i="8" s="1"/>
  <c r="AF38" i="8" s="1"/>
  <c r="W38" i="8"/>
  <c r="AA38" i="8" s="1"/>
  <c r="AE38" i="8" s="1"/>
  <c r="V38" i="8"/>
  <c r="Z38" i="8" s="1"/>
  <c r="D38" i="8"/>
  <c r="Y37" i="8"/>
  <c r="X37" i="8"/>
  <c r="W37" i="8"/>
  <c r="V37" i="8"/>
  <c r="Y36" i="8"/>
  <c r="X36" i="8"/>
  <c r="W36" i="8"/>
  <c r="V36" i="8"/>
  <c r="Y35" i="8"/>
  <c r="AC35" i="8" s="1"/>
  <c r="AG35" i="8" s="1"/>
  <c r="X35" i="8"/>
  <c r="AB35" i="8" s="1"/>
  <c r="AF35" i="8" s="1"/>
  <c r="W35" i="8"/>
  <c r="AA35" i="8" s="1"/>
  <c r="AE35" i="8" s="1"/>
  <c r="V35" i="8"/>
  <c r="Z35" i="8" s="1"/>
  <c r="Y34" i="8"/>
  <c r="X34" i="8"/>
  <c r="W34" i="8"/>
  <c r="V34" i="8"/>
  <c r="Y32" i="8"/>
  <c r="X32" i="8"/>
  <c r="W32" i="8"/>
  <c r="V32" i="8"/>
  <c r="Y31" i="8"/>
  <c r="X31" i="8"/>
  <c r="W31" i="8"/>
  <c r="V31" i="8"/>
  <c r="Y30" i="8"/>
  <c r="AC30" i="8" s="1"/>
  <c r="AG30" i="8" s="1"/>
  <c r="X30" i="8"/>
  <c r="AB30" i="8" s="1"/>
  <c r="AF30" i="8" s="1"/>
  <c r="W30" i="8"/>
  <c r="V30" i="8"/>
  <c r="Z30" i="8" s="1"/>
  <c r="D30" i="8"/>
  <c r="Y29" i="8"/>
  <c r="X29" i="8"/>
  <c r="W29" i="8"/>
  <c r="V29" i="8"/>
  <c r="Y27" i="8"/>
  <c r="AC27" i="8" s="1"/>
  <c r="AG27" i="8" s="1"/>
  <c r="X27" i="8"/>
  <c r="AB27" i="8" s="1"/>
  <c r="AF27" i="8" s="1"/>
  <c r="W27" i="8"/>
  <c r="AA27" i="8" s="1"/>
  <c r="AE27" i="8" s="1"/>
  <c r="V27" i="8"/>
  <c r="D27" i="8"/>
  <c r="Y26" i="8"/>
  <c r="X26" i="8"/>
  <c r="W26" i="8"/>
  <c r="V26" i="8"/>
  <c r="Y25" i="8"/>
  <c r="X25" i="8"/>
  <c r="W25" i="8"/>
  <c r="V25" i="8"/>
  <c r="Y24" i="8"/>
  <c r="X24" i="8"/>
  <c r="W24" i="8"/>
  <c r="V24" i="8"/>
  <c r="Y23" i="8"/>
  <c r="AC23" i="8" s="1"/>
  <c r="AG23" i="8" s="1"/>
  <c r="X23" i="8"/>
  <c r="AB23" i="8" s="1"/>
  <c r="AF23" i="8" s="1"/>
  <c r="W23" i="8"/>
  <c r="V23" i="8"/>
  <c r="Z23" i="8" s="1"/>
  <c r="D23" i="8"/>
  <c r="Y22" i="8"/>
  <c r="X22" i="8"/>
  <c r="W22" i="8"/>
  <c r="V22" i="8"/>
  <c r="Y21" i="8"/>
  <c r="X21" i="8"/>
  <c r="W21" i="8"/>
  <c r="V21" i="8"/>
  <c r="Y20" i="8"/>
  <c r="AC20" i="8" s="1"/>
  <c r="AG20" i="8" s="1"/>
  <c r="X20" i="8"/>
  <c r="AB20" i="8" s="1"/>
  <c r="AF20" i="8" s="1"/>
  <c r="W20" i="8"/>
  <c r="AA20" i="8" s="1"/>
  <c r="AE20" i="8" s="1"/>
  <c r="V20" i="8"/>
  <c r="D20" i="8"/>
  <c r="Y18" i="8"/>
  <c r="X18" i="8"/>
  <c r="W18" i="8"/>
  <c r="V18" i="8"/>
  <c r="Y17" i="8"/>
  <c r="AC17" i="8" s="1"/>
  <c r="AG17" i="8" s="1"/>
  <c r="X17" i="8"/>
  <c r="AB17" i="8" s="1"/>
  <c r="AF17" i="8" s="1"/>
  <c r="W17" i="8"/>
  <c r="V17" i="8"/>
  <c r="Z17" i="8" s="1"/>
  <c r="Y16" i="8"/>
  <c r="W16" i="8"/>
  <c r="V16" i="8"/>
  <c r="Y15" i="8"/>
  <c r="X15" i="8"/>
  <c r="W15" i="8"/>
  <c r="V15" i="8"/>
  <c r="Y14" i="8"/>
  <c r="X14" i="8"/>
  <c r="W14" i="8"/>
  <c r="V14" i="8"/>
  <c r="Y13" i="8"/>
  <c r="X13" i="8"/>
  <c r="W13" i="8"/>
  <c r="V13" i="8"/>
  <c r="Y12" i="8"/>
  <c r="X12" i="8"/>
  <c r="W12" i="8"/>
  <c r="V12" i="8"/>
  <c r="D12" i="8"/>
  <c r="Y31" i="7"/>
  <c r="X31" i="7"/>
  <c r="W31" i="7"/>
  <c r="V31" i="7"/>
  <c r="AH30" i="7"/>
  <c r="AG30" i="7"/>
  <c r="AF30" i="7"/>
  <c r="AE30" i="7"/>
  <c r="AD30" i="7"/>
  <c r="AI30" i="7" s="1"/>
  <c r="Y30" i="7"/>
  <c r="X30" i="7"/>
  <c r="W30" i="7"/>
  <c r="V30" i="7"/>
  <c r="Y29" i="7"/>
  <c r="X29" i="7"/>
  <c r="W29" i="7"/>
  <c r="V29" i="7"/>
  <c r="Y28" i="7"/>
  <c r="AC28" i="7" s="1"/>
  <c r="AG28" i="7" s="1"/>
  <c r="X28" i="7"/>
  <c r="AB28" i="7" s="1"/>
  <c r="AF28" i="7" s="1"/>
  <c r="W28" i="7"/>
  <c r="AA28" i="7" s="1"/>
  <c r="AE28" i="7" s="1"/>
  <c r="V28" i="7"/>
  <c r="Z28" i="7" s="1"/>
  <c r="D28" i="7"/>
  <c r="Y27" i="7"/>
  <c r="X27" i="7"/>
  <c r="W27" i="7"/>
  <c r="V27" i="7"/>
  <c r="AH26" i="7"/>
  <c r="AG26" i="7"/>
  <c r="AF26" i="7"/>
  <c r="AE26" i="7"/>
  <c r="AD26" i="7"/>
  <c r="AI26" i="7" s="1"/>
  <c r="Y26" i="7"/>
  <c r="X26" i="7"/>
  <c r="W26" i="7"/>
  <c r="V26" i="7"/>
  <c r="Y25" i="7"/>
  <c r="X25" i="7"/>
  <c r="W25" i="7"/>
  <c r="V25" i="7"/>
  <c r="Y24" i="7"/>
  <c r="AC24" i="7" s="1"/>
  <c r="AG24" i="7" s="1"/>
  <c r="X24" i="7"/>
  <c r="AB24" i="7" s="1"/>
  <c r="AF24" i="7" s="1"/>
  <c r="W24" i="7"/>
  <c r="AA24" i="7" s="1"/>
  <c r="AE24" i="7" s="1"/>
  <c r="V24" i="7"/>
  <c r="Z24" i="7" s="1"/>
  <c r="D24" i="7"/>
  <c r="Y23" i="7"/>
  <c r="X23" i="7"/>
  <c r="W23" i="7"/>
  <c r="V23" i="7"/>
  <c r="AH22" i="7"/>
  <c r="AG22" i="7"/>
  <c r="AF22" i="7"/>
  <c r="AE22" i="7"/>
  <c r="AD22" i="7"/>
  <c r="AI22" i="7" s="1"/>
  <c r="Y22" i="7"/>
  <c r="X22" i="7"/>
  <c r="W22" i="7"/>
  <c r="V22" i="7"/>
  <c r="Y21" i="7"/>
  <c r="X21" i="7"/>
  <c r="W21" i="7"/>
  <c r="V21" i="7"/>
  <c r="Y20" i="7"/>
  <c r="AC20" i="7" s="1"/>
  <c r="AG20" i="7" s="1"/>
  <c r="X20" i="7"/>
  <c r="AB20" i="7" s="1"/>
  <c r="AF20" i="7" s="1"/>
  <c r="W20" i="7"/>
  <c r="AA20" i="7" s="1"/>
  <c r="AE20" i="7" s="1"/>
  <c r="V20" i="7"/>
  <c r="Z20" i="7" s="1"/>
  <c r="D20" i="7"/>
  <c r="Y19" i="7"/>
  <c r="X19" i="7"/>
  <c r="W19" i="7"/>
  <c r="V19" i="7"/>
  <c r="AH18" i="7"/>
  <c r="AG18" i="7"/>
  <c r="AF18" i="7"/>
  <c r="AE18" i="7"/>
  <c r="AD18" i="7"/>
  <c r="AI18" i="7" s="1"/>
  <c r="Y18" i="7"/>
  <c r="X18" i="7"/>
  <c r="W18" i="7"/>
  <c r="V18" i="7"/>
  <c r="Y17" i="7"/>
  <c r="X17" i="7"/>
  <c r="W17" i="7"/>
  <c r="V17" i="7"/>
  <c r="AH16" i="7"/>
  <c r="AG16" i="7"/>
  <c r="AF16" i="7"/>
  <c r="AE16" i="7"/>
  <c r="AD16" i="7"/>
  <c r="AI16" i="7" s="1"/>
  <c r="Y16" i="7"/>
  <c r="X16" i="7"/>
  <c r="W16" i="7"/>
  <c r="V16" i="7"/>
  <c r="Y15" i="7"/>
  <c r="X15" i="7"/>
  <c r="W15" i="7"/>
  <c r="V15" i="7"/>
  <c r="Y14" i="7"/>
  <c r="AC14" i="7" s="1"/>
  <c r="AG14" i="7" s="1"/>
  <c r="X14" i="7"/>
  <c r="AB14" i="7" s="1"/>
  <c r="AF14" i="7" s="1"/>
  <c r="W14" i="7"/>
  <c r="AA14" i="7" s="1"/>
  <c r="AE14" i="7" s="1"/>
  <c r="V14" i="7"/>
  <c r="Z14" i="7" s="1"/>
  <c r="D14" i="7"/>
  <c r="Y13" i="7"/>
  <c r="X13" i="7"/>
  <c r="W13" i="7"/>
  <c r="V13" i="7"/>
  <c r="Y12" i="7"/>
  <c r="AC12" i="7" s="1"/>
  <c r="AG12" i="7" s="1"/>
  <c r="X12" i="7"/>
  <c r="AB12" i="7" s="1"/>
  <c r="AF12" i="7" s="1"/>
  <c r="W12" i="7"/>
  <c r="AA12" i="7" s="1"/>
  <c r="AE12" i="7" s="1"/>
  <c r="V12" i="7"/>
  <c r="Z12" i="7" s="1"/>
  <c r="D12" i="7"/>
  <c r="AC12" i="8" l="1"/>
  <c r="AG12" i="8" s="1"/>
  <c r="AG43" i="8" s="1"/>
  <c r="AB12" i="8"/>
  <c r="AF12" i="8" s="1"/>
  <c r="AF43" i="8" s="1"/>
  <c r="Z40" i="8"/>
  <c r="AD40" i="8" s="1"/>
  <c r="AA30" i="8"/>
  <c r="AE30" i="8" s="1"/>
  <c r="Z27" i="8"/>
  <c r="AD27" i="8" s="1"/>
  <c r="AA23" i="8"/>
  <c r="AE23" i="8" s="1"/>
  <c r="Z20" i="8"/>
  <c r="AA17" i="8"/>
  <c r="AE17" i="8" s="1"/>
  <c r="AA12" i="8"/>
  <c r="AE12" i="8" s="1"/>
  <c r="Z12" i="8"/>
  <c r="AH12" i="8" s="1"/>
  <c r="AI12" i="8" s="1"/>
  <c r="AJ12" i="8" s="1"/>
  <c r="AH20" i="8"/>
  <c r="AI20" i="8" s="1"/>
  <c r="AJ20" i="8" s="1"/>
  <c r="AD20" i="8"/>
  <c r="AH27" i="8"/>
  <c r="AI27" i="8" s="1"/>
  <c r="AJ27" i="8" s="1"/>
  <c r="AH35" i="8"/>
  <c r="AI35" i="8" s="1"/>
  <c r="AJ35" i="8" s="1"/>
  <c r="AD35" i="8"/>
  <c r="AH40" i="8"/>
  <c r="AI40" i="8" s="1"/>
  <c r="AJ40" i="8" s="1"/>
  <c r="AH17" i="8"/>
  <c r="AI17" i="8" s="1"/>
  <c r="AJ17" i="8" s="1"/>
  <c r="AD17" i="8"/>
  <c r="AH23" i="8"/>
  <c r="AI23" i="8" s="1"/>
  <c r="AJ23" i="8" s="1"/>
  <c r="AD23" i="8"/>
  <c r="AH30" i="8"/>
  <c r="AI30" i="8" s="1"/>
  <c r="AJ30" i="8" s="1"/>
  <c r="AD30" i="8"/>
  <c r="AH38" i="8"/>
  <c r="AI38" i="8" s="1"/>
  <c r="AJ38" i="8" s="1"/>
  <c r="AD38" i="8"/>
  <c r="AH14" i="7"/>
  <c r="AI14" i="7" s="1"/>
  <c r="AD14" i="7"/>
  <c r="AJ24" i="7"/>
  <c r="AH12" i="7"/>
  <c r="AI12" i="7" s="1"/>
  <c r="AJ12" i="7" s="1"/>
  <c r="AD12" i="7"/>
  <c r="AJ14" i="7"/>
  <c r="AH20" i="7"/>
  <c r="AI20" i="7" s="1"/>
  <c r="AJ20" i="7" s="1"/>
  <c r="AD20" i="7"/>
  <c r="AH24" i="7"/>
  <c r="AI24" i="7" s="1"/>
  <c r="AD24" i="7"/>
  <c r="AH28" i="7"/>
  <c r="AI28" i="7" s="1"/>
  <c r="AJ28" i="7" s="1"/>
  <c r="AD28" i="7"/>
  <c r="AD12" i="8" l="1"/>
  <c r="AE40" i="6"/>
  <c r="AD40" i="6"/>
  <c r="Z40" i="6"/>
  <c r="AA40" i="6"/>
  <c r="Y64" i="6"/>
  <c r="X64" i="6"/>
  <c r="W64" i="6"/>
  <c r="V64" i="6"/>
  <c r="Y63" i="6"/>
  <c r="X63" i="6"/>
  <c r="V63" i="6"/>
  <c r="Y62" i="6"/>
  <c r="X62" i="6"/>
  <c r="W62" i="6"/>
  <c r="V62" i="6"/>
  <c r="Y61" i="6"/>
  <c r="AC61" i="6" s="1"/>
  <c r="AG61" i="6" s="1"/>
  <c r="X61" i="6"/>
  <c r="AB61" i="6" s="1"/>
  <c r="AF61" i="6" s="1"/>
  <c r="W61" i="6"/>
  <c r="AA61" i="6" s="1"/>
  <c r="AE61" i="6" s="1"/>
  <c r="V61" i="6"/>
  <c r="Z61" i="6" s="1"/>
  <c r="D61" i="6"/>
  <c r="Y60" i="6"/>
  <c r="X60" i="6"/>
  <c r="V60" i="6"/>
  <c r="Y59" i="6"/>
  <c r="X59" i="6"/>
  <c r="V59" i="6"/>
  <c r="Y58" i="6"/>
  <c r="X58" i="6"/>
  <c r="W58" i="6"/>
  <c r="V58" i="6"/>
  <c r="Y57" i="6"/>
  <c r="X57" i="6"/>
  <c r="K57" i="6"/>
  <c r="J57" i="6"/>
  <c r="I57" i="6"/>
  <c r="H57" i="6"/>
  <c r="G57" i="6"/>
  <c r="W57" i="6" s="1"/>
  <c r="F57" i="6"/>
  <c r="V57" i="6" s="1"/>
  <c r="Y56" i="6"/>
  <c r="X56" i="6"/>
  <c r="W56" i="6"/>
  <c r="V56" i="6"/>
  <c r="Y55" i="6"/>
  <c r="X55" i="6"/>
  <c r="W55" i="6"/>
  <c r="V55" i="6"/>
  <c r="Y54" i="6"/>
  <c r="AC54" i="6" s="1"/>
  <c r="AG54" i="6" s="1"/>
  <c r="X54" i="6"/>
  <c r="AB54" i="6" s="1"/>
  <c r="AF54" i="6" s="1"/>
  <c r="W54" i="6"/>
  <c r="AA54" i="6" s="1"/>
  <c r="AE54" i="6" s="1"/>
  <c r="V54" i="6"/>
  <c r="Z54" i="6" s="1"/>
  <c r="D54" i="6"/>
  <c r="Y53" i="6"/>
  <c r="X53" i="6"/>
  <c r="W53" i="6"/>
  <c r="V53" i="6"/>
  <c r="Y52" i="6"/>
  <c r="X52" i="6"/>
  <c r="W52" i="6"/>
  <c r="V52" i="6"/>
  <c r="Y51" i="6"/>
  <c r="X51" i="6"/>
  <c r="W51" i="6"/>
  <c r="V51" i="6"/>
  <c r="Y50" i="6"/>
  <c r="AC50" i="6" s="1"/>
  <c r="AG50" i="6" s="1"/>
  <c r="X50" i="6"/>
  <c r="AB50" i="6" s="1"/>
  <c r="AF50" i="6" s="1"/>
  <c r="W50" i="6"/>
  <c r="AA50" i="6" s="1"/>
  <c r="AE50" i="6" s="1"/>
  <c r="V50" i="6"/>
  <c r="Z50" i="6" s="1"/>
  <c r="D50" i="6"/>
  <c r="Y42" i="6"/>
  <c r="X42" i="6"/>
  <c r="W42" i="6"/>
  <c r="V42" i="6"/>
  <c r="Y41" i="6"/>
  <c r="X41" i="6"/>
  <c r="W41" i="6"/>
  <c r="V41" i="6"/>
  <c r="Y40" i="6"/>
  <c r="AC40" i="6" s="1"/>
  <c r="AG40" i="6" s="1"/>
  <c r="X40" i="6"/>
  <c r="AB40" i="6" s="1"/>
  <c r="W40" i="6"/>
  <c r="V40" i="6"/>
  <c r="Y37" i="6"/>
  <c r="X37" i="6"/>
  <c r="W37" i="6"/>
  <c r="V37" i="6"/>
  <c r="Y36" i="6"/>
  <c r="X36" i="6"/>
  <c r="W36" i="6"/>
  <c r="V36" i="6"/>
  <c r="Y35" i="6"/>
  <c r="X35" i="6"/>
  <c r="W35" i="6"/>
  <c r="V35" i="6"/>
  <c r="Y34" i="6"/>
  <c r="AC34" i="6" s="1"/>
  <c r="AG34" i="6" s="1"/>
  <c r="X34" i="6"/>
  <c r="AB34" i="6" s="1"/>
  <c r="AF34" i="6" s="1"/>
  <c r="W34" i="6"/>
  <c r="AA34" i="6" s="1"/>
  <c r="AE34" i="6" s="1"/>
  <c r="V34" i="6"/>
  <c r="Z34" i="6" s="1"/>
  <c r="D34" i="6"/>
  <c r="Y33" i="6"/>
  <c r="X33" i="6"/>
  <c r="W33" i="6"/>
  <c r="V33" i="6"/>
  <c r="Y32" i="6"/>
  <c r="X32" i="6"/>
  <c r="W32" i="6"/>
  <c r="V32" i="6"/>
  <c r="Y31" i="6"/>
  <c r="X31" i="6"/>
  <c r="W31" i="6"/>
  <c r="V31" i="6"/>
  <c r="Y30" i="6"/>
  <c r="X30" i="6"/>
  <c r="W30" i="6"/>
  <c r="V30" i="6"/>
  <c r="Y29" i="6"/>
  <c r="AC29" i="6" s="1"/>
  <c r="AG29" i="6" s="1"/>
  <c r="X29" i="6"/>
  <c r="AB29" i="6" s="1"/>
  <c r="AF29" i="6" s="1"/>
  <c r="W29" i="6"/>
  <c r="AA29" i="6" s="1"/>
  <c r="AE29" i="6" s="1"/>
  <c r="V29" i="6"/>
  <c r="Z29" i="6" s="1"/>
  <c r="D29" i="6"/>
  <c r="Y28" i="6"/>
  <c r="X28" i="6"/>
  <c r="W28" i="6"/>
  <c r="V28" i="6"/>
  <c r="Y27" i="6"/>
  <c r="X27" i="6"/>
  <c r="W27" i="6"/>
  <c r="V27" i="6"/>
  <c r="Y26" i="6"/>
  <c r="X26" i="6"/>
  <c r="W26" i="6"/>
  <c r="V26" i="6"/>
  <c r="Y25" i="6"/>
  <c r="AC25" i="6" s="1"/>
  <c r="AG25" i="6" s="1"/>
  <c r="X25" i="6"/>
  <c r="AB25" i="6" s="1"/>
  <c r="AF25" i="6" s="1"/>
  <c r="W25" i="6"/>
  <c r="AA25" i="6" s="1"/>
  <c r="AE25" i="6" s="1"/>
  <c r="V25" i="6"/>
  <c r="Z25" i="6" s="1"/>
  <c r="D25" i="6"/>
  <c r="Y24" i="6"/>
  <c r="X24" i="6"/>
  <c r="W24" i="6"/>
  <c r="V24" i="6"/>
  <c r="Y23" i="6"/>
  <c r="X23" i="6"/>
  <c r="W23" i="6"/>
  <c r="V23" i="6"/>
  <c r="Y22" i="6"/>
  <c r="X22" i="6"/>
  <c r="W22" i="6"/>
  <c r="V22" i="6"/>
  <c r="Y21" i="6"/>
  <c r="X21" i="6"/>
  <c r="W21" i="6"/>
  <c r="V21" i="6"/>
  <c r="Y20" i="6"/>
  <c r="AC20" i="6" s="1"/>
  <c r="AG20" i="6" s="1"/>
  <c r="X20" i="6"/>
  <c r="AB20" i="6" s="1"/>
  <c r="AF20" i="6" s="1"/>
  <c r="W20" i="6"/>
  <c r="AA20" i="6" s="1"/>
  <c r="AE20" i="6" s="1"/>
  <c r="V20" i="6"/>
  <c r="Z20" i="6" s="1"/>
  <c r="D20" i="6"/>
  <c r="Y19" i="6"/>
  <c r="X19" i="6"/>
  <c r="W19" i="6"/>
  <c r="V19" i="6"/>
  <c r="Y18" i="6"/>
  <c r="X18" i="6"/>
  <c r="W18" i="6"/>
  <c r="V18" i="6"/>
  <c r="Y17" i="6"/>
  <c r="AC17" i="6" s="1"/>
  <c r="AG17" i="6" s="1"/>
  <c r="X17" i="6"/>
  <c r="AB17" i="6" s="1"/>
  <c r="AF17" i="6" s="1"/>
  <c r="W17" i="6"/>
  <c r="AA17" i="6" s="1"/>
  <c r="AE17" i="6" s="1"/>
  <c r="V17" i="6"/>
  <c r="Z17" i="6" s="1"/>
  <c r="D17" i="6"/>
  <c r="Y16" i="6"/>
  <c r="X16" i="6"/>
  <c r="W16" i="6"/>
  <c r="V16" i="6"/>
  <c r="Y15" i="6"/>
  <c r="X15" i="6"/>
  <c r="W15" i="6"/>
  <c r="V15" i="6"/>
  <c r="Y14" i="6"/>
  <c r="X14" i="6"/>
  <c r="W14" i="6"/>
  <c r="V14" i="6"/>
  <c r="Y13" i="6"/>
  <c r="X13" i="6"/>
  <c r="W13" i="6"/>
  <c r="V13" i="6"/>
  <c r="Y12" i="6"/>
  <c r="AC12" i="6" s="1"/>
  <c r="AG12" i="6" s="1"/>
  <c r="AG38" i="6" s="1"/>
  <c r="X12" i="6"/>
  <c r="AB12" i="6" s="1"/>
  <c r="AF12" i="6" s="1"/>
  <c r="AF38" i="6" s="1"/>
  <c r="W12" i="6"/>
  <c r="AA12" i="6" s="1"/>
  <c r="AE12" i="6" s="1"/>
  <c r="V12" i="6"/>
  <c r="Z12" i="6" s="1"/>
  <c r="D12" i="6"/>
  <c r="AH40" i="6" l="1"/>
  <c r="AI40" i="6" s="1"/>
  <c r="AJ40" i="6" s="1"/>
  <c r="AK40" i="6" s="1"/>
  <c r="AF40" i="6"/>
  <c r="AH17" i="6"/>
  <c r="AI17" i="6" s="1"/>
  <c r="AD17" i="6"/>
  <c r="AH25" i="6"/>
  <c r="AI25" i="6" s="1"/>
  <c r="AJ25" i="6" s="1"/>
  <c r="AK25" i="6" s="1"/>
  <c r="AD25" i="6"/>
  <c r="AH34" i="6"/>
  <c r="AI34" i="6" s="1"/>
  <c r="AJ34" i="6" s="1"/>
  <c r="AD34" i="6"/>
  <c r="AH54" i="6"/>
  <c r="AI54" i="6" s="1"/>
  <c r="AJ54" i="6" s="1"/>
  <c r="AK54" i="6" s="1"/>
  <c r="AD54" i="6"/>
  <c r="AH12" i="6"/>
  <c r="AI12" i="6" s="1"/>
  <c r="AJ12" i="6" s="1"/>
  <c r="AK12" i="6" s="1"/>
  <c r="AD12" i="6"/>
  <c r="AH20" i="6"/>
  <c r="AI20" i="6" s="1"/>
  <c r="AJ20" i="6" s="1"/>
  <c r="AK20" i="6" s="1"/>
  <c r="AD20" i="6"/>
  <c r="AH29" i="6"/>
  <c r="AI29" i="6" s="1"/>
  <c r="AJ29" i="6" s="1"/>
  <c r="AK29" i="6" s="1"/>
  <c r="AD29" i="6"/>
  <c r="AH50" i="6"/>
  <c r="AI50" i="6" s="1"/>
  <c r="AJ50" i="6" s="1"/>
  <c r="AK50" i="6" s="1"/>
  <c r="AD50" i="6"/>
  <c r="AH61" i="6"/>
  <c r="AI61" i="6" s="1"/>
  <c r="AJ61" i="6" s="1"/>
  <c r="AK61" i="6" s="1"/>
  <c r="AD61" i="6"/>
  <c r="AJ17" i="6"/>
  <c r="AK17" i="6" s="1"/>
  <c r="AE99" i="5" l="1"/>
  <c r="AE97" i="5"/>
  <c r="AD89" i="5"/>
  <c r="AD99" i="5"/>
  <c r="AD97" i="5"/>
  <c r="Z97" i="5"/>
  <c r="AA97" i="5"/>
  <c r="AB97" i="5"/>
  <c r="AF97" i="5" s="1"/>
  <c r="AB99" i="5"/>
  <c r="AA99" i="5"/>
  <c r="Z99" i="5"/>
  <c r="AE91" i="5"/>
  <c r="AD91" i="5"/>
  <c r="AE89" i="5"/>
  <c r="AA91" i="5"/>
  <c r="AA89" i="5"/>
  <c r="Z89" i="5"/>
  <c r="Z91" i="5"/>
  <c r="Y99" i="5"/>
  <c r="AC99" i="5" s="1"/>
  <c r="AG99" i="5" s="1"/>
  <c r="X99" i="5"/>
  <c r="W99" i="5"/>
  <c r="V99" i="5"/>
  <c r="Y98" i="5"/>
  <c r="X98" i="5"/>
  <c r="W98" i="5"/>
  <c r="V98" i="5"/>
  <c r="Y97" i="5"/>
  <c r="AC97" i="5" s="1"/>
  <c r="AG97" i="5" s="1"/>
  <c r="X97" i="5"/>
  <c r="W97" i="5"/>
  <c r="V97" i="5"/>
  <c r="Y92" i="5"/>
  <c r="X92" i="5"/>
  <c r="W92" i="5"/>
  <c r="V92" i="5"/>
  <c r="Y91" i="5"/>
  <c r="AC91" i="5" s="1"/>
  <c r="AG91" i="5" s="1"/>
  <c r="X91" i="5"/>
  <c r="AB91" i="5" s="1"/>
  <c r="W91" i="5"/>
  <c r="V91" i="5"/>
  <c r="Y90" i="5"/>
  <c r="X90" i="5"/>
  <c r="W90" i="5"/>
  <c r="V90" i="5"/>
  <c r="Y89" i="5"/>
  <c r="AC89" i="5" s="1"/>
  <c r="AG89" i="5" s="1"/>
  <c r="X89" i="5"/>
  <c r="AB89" i="5" s="1"/>
  <c r="W89" i="5"/>
  <c r="V89" i="5"/>
  <c r="D97" i="5"/>
  <c r="D89" i="5"/>
  <c r="Y84" i="5"/>
  <c r="X84" i="5"/>
  <c r="W84" i="5"/>
  <c r="V84" i="5"/>
  <c r="Y83" i="5"/>
  <c r="AC83" i="5" s="1"/>
  <c r="AG83" i="5" s="1"/>
  <c r="X83" i="5"/>
  <c r="AB83" i="5" s="1"/>
  <c r="AF83" i="5" s="1"/>
  <c r="W83" i="5"/>
  <c r="AA83" i="5" s="1"/>
  <c r="AE83" i="5" s="1"/>
  <c r="V83" i="5"/>
  <c r="Z83" i="5" s="1"/>
  <c r="D83" i="5"/>
  <c r="Y82" i="5"/>
  <c r="X82" i="5"/>
  <c r="W82" i="5"/>
  <c r="V82" i="5"/>
  <c r="Y81" i="5"/>
  <c r="AC81" i="5" s="1"/>
  <c r="AG81" i="5" s="1"/>
  <c r="X81" i="5"/>
  <c r="AB81" i="5" s="1"/>
  <c r="AF81" i="5" s="1"/>
  <c r="W81" i="5"/>
  <c r="AA81" i="5" s="1"/>
  <c r="AE81" i="5" s="1"/>
  <c r="V81" i="5"/>
  <c r="Z81" i="5" s="1"/>
  <c r="D81" i="5"/>
  <c r="Y80" i="5"/>
  <c r="X80" i="5"/>
  <c r="W80" i="5"/>
  <c r="V80" i="5"/>
  <c r="Y79" i="5"/>
  <c r="X79" i="5"/>
  <c r="W79" i="5"/>
  <c r="V79" i="5"/>
  <c r="Y78" i="5"/>
  <c r="X78" i="5"/>
  <c r="W78" i="5"/>
  <c r="V78" i="5"/>
  <c r="Y77" i="5"/>
  <c r="X77" i="5"/>
  <c r="W77" i="5"/>
  <c r="V77" i="5"/>
  <c r="Y76" i="5"/>
  <c r="X76" i="5"/>
  <c r="W76" i="5"/>
  <c r="V76" i="5"/>
  <c r="Y75" i="5"/>
  <c r="X75" i="5"/>
  <c r="W75" i="5"/>
  <c r="V75" i="5"/>
  <c r="Y74" i="5"/>
  <c r="X74" i="5"/>
  <c r="W74" i="5"/>
  <c r="V74" i="5"/>
  <c r="Y73" i="5"/>
  <c r="AC73" i="5" s="1"/>
  <c r="AG73" i="5" s="1"/>
  <c r="X73" i="5"/>
  <c r="AB73" i="5" s="1"/>
  <c r="AF73" i="5" s="1"/>
  <c r="W73" i="5"/>
  <c r="AA73" i="5" s="1"/>
  <c r="AE73" i="5" s="1"/>
  <c r="V73" i="5"/>
  <c r="Z73" i="5" s="1"/>
  <c r="D73" i="5"/>
  <c r="Y72" i="5"/>
  <c r="X72" i="5"/>
  <c r="W72" i="5"/>
  <c r="V72" i="5"/>
  <c r="Y71" i="5"/>
  <c r="X71" i="5"/>
  <c r="W71" i="5"/>
  <c r="V71" i="5"/>
  <c r="Y70" i="5"/>
  <c r="X70" i="5"/>
  <c r="W70" i="5"/>
  <c r="V70" i="5"/>
  <c r="Y69" i="5"/>
  <c r="AC69" i="5" s="1"/>
  <c r="AG69" i="5" s="1"/>
  <c r="X69" i="5"/>
  <c r="AB69" i="5" s="1"/>
  <c r="AF69" i="5" s="1"/>
  <c r="W69" i="5"/>
  <c r="AA69" i="5" s="1"/>
  <c r="AE69" i="5" s="1"/>
  <c r="V69" i="5"/>
  <c r="Z69" i="5" s="1"/>
  <c r="D69" i="5"/>
  <c r="Y68" i="5"/>
  <c r="X68" i="5"/>
  <c r="W68" i="5"/>
  <c r="V68" i="5"/>
  <c r="Y67" i="5"/>
  <c r="X67" i="5"/>
  <c r="W67" i="5"/>
  <c r="V67" i="5"/>
  <c r="Y66" i="5"/>
  <c r="X66" i="5"/>
  <c r="W66" i="5"/>
  <c r="V66" i="5"/>
  <c r="Y65" i="5"/>
  <c r="AC65" i="5" s="1"/>
  <c r="AG65" i="5" s="1"/>
  <c r="X65" i="5"/>
  <c r="AB65" i="5" s="1"/>
  <c r="AF65" i="5" s="1"/>
  <c r="W65" i="5"/>
  <c r="AA65" i="5" s="1"/>
  <c r="AE65" i="5" s="1"/>
  <c r="V65" i="5"/>
  <c r="Z65" i="5" s="1"/>
  <c r="D65" i="5"/>
  <c r="Y64" i="5"/>
  <c r="X64" i="5"/>
  <c r="W64" i="5"/>
  <c r="V64" i="5"/>
  <c r="Y63" i="5"/>
  <c r="AC63" i="5" s="1"/>
  <c r="AG63" i="5" s="1"/>
  <c r="X63" i="5"/>
  <c r="AB63" i="5" s="1"/>
  <c r="AF63" i="5" s="1"/>
  <c r="W63" i="5"/>
  <c r="AA63" i="5" s="1"/>
  <c r="AE63" i="5" s="1"/>
  <c r="V63" i="5"/>
  <c r="Z63" i="5" s="1"/>
  <c r="D63" i="5"/>
  <c r="Y62" i="5"/>
  <c r="X62" i="5"/>
  <c r="W62" i="5"/>
  <c r="V62" i="5"/>
  <c r="Y61" i="5"/>
  <c r="AC61" i="5" s="1"/>
  <c r="AG61" i="5" s="1"/>
  <c r="X61" i="5"/>
  <c r="AB61" i="5" s="1"/>
  <c r="AF61" i="5" s="1"/>
  <c r="W61" i="5"/>
  <c r="AA61" i="5" s="1"/>
  <c r="AE61" i="5" s="1"/>
  <c r="V61" i="5"/>
  <c r="Z61" i="5" s="1"/>
  <c r="D61" i="5"/>
  <c r="Y60" i="5"/>
  <c r="X60" i="5"/>
  <c r="W60" i="5"/>
  <c r="V60" i="5"/>
  <c r="Y59" i="5"/>
  <c r="X59" i="5"/>
  <c r="W59" i="5"/>
  <c r="V59" i="5"/>
  <c r="Y58" i="5"/>
  <c r="X58" i="5"/>
  <c r="W58" i="5"/>
  <c r="V58" i="5"/>
  <c r="Y57" i="5"/>
  <c r="X57" i="5"/>
  <c r="W57" i="5"/>
  <c r="V57" i="5"/>
  <c r="Y56" i="5"/>
  <c r="X56" i="5"/>
  <c r="W56" i="5"/>
  <c r="V56" i="5"/>
  <c r="Y55" i="5"/>
  <c r="AC55" i="5" s="1"/>
  <c r="AG55" i="5" s="1"/>
  <c r="X55" i="5"/>
  <c r="AB55" i="5" s="1"/>
  <c r="AF55" i="5" s="1"/>
  <c r="W55" i="5"/>
  <c r="AA55" i="5" s="1"/>
  <c r="AE55" i="5" s="1"/>
  <c r="V55" i="5"/>
  <c r="Z55" i="5" s="1"/>
  <c r="D55" i="5"/>
  <c r="Y54" i="5"/>
  <c r="X54" i="5"/>
  <c r="W54" i="5"/>
  <c r="V54" i="5"/>
  <c r="Y53" i="5"/>
  <c r="X53" i="5"/>
  <c r="W53" i="5"/>
  <c r="V53" i="5"/>
  <c r="Y52" i="5"/>
  <c r="X52" i="5"/>
  <c r="W52" i="5"/>
  <c r="V52" i="5"/>
  <c r="Y51" i="5"/>
  <c r="X51" i="5"/>
  <c r="W51" i="5"/>
  <c r="V51" i="5"/>
  <c r="Y50" i="5"/>
  <c r="X50" i="5"/>
  <c r="W50" i="5"/>
  <c r="V50" i="5"/>
  <c r="Y49" i="5"/>
  <c r="AC49" i="5" s="1"/>
  <c r="AG49" i="5" s="1"/>
  <c r="X49" i="5"/>
  <c r="AB49" i="5" s="1"/>
  <c r="AF49" i="5" s="1"/>
  <c r="W49" i="5"/>
  <c r="AA49" i="5" s="1"/>
  <c r="AE49" i="5" s="1"/>
  <c r="V49" i="5"/>
  <c r="Z49" i="5" s="1"/>
  <c r="D49" i="5"/>
  <c r="Y48" i="5"/>
  <c r="X48" i="5"/>
  <c r="W48" i="5"/>
  <c r="V48" i="5"/>
  <c r="Y47" i="5"/>
  <c r="X47" i="5"/>
  <c r="W47" i="5"/>
  <c r="V47" i="5"/>
  <c r="Y46" i="5"/>
  <c r="AC46" i="5" s="1"/>
  <c r="AG46" i="5" s="1"/>
  <c r="X46" i="5"/>
  <c r="AB46" i="5" s="1"/>
  <c r="AF46" i="5" s="1"/>
  <c r="W46" i="5"/>
  <c r="AA46" i="5" s="1"/>
  <c r="AE46" i="5" s="1"/>
  <c r="V46" i="5"/>
  <c r="Z46" i="5" s="1"/>
  <c r="Y45" i="5"/>
  <c r="X45" i="5"/>
  <c r="W45" i="5"/>
  <c r="V45" i="5"/>
  <c r="Y44" i="5"/>
  <c r="X44" i="5"/>
  <c r="W44" i="5"/>
  <c r="V44" i="5"/>
  <c r="Y43" i="5"/>
  <c r="X43" i="5"/>
  <c r="W43" i="5"/>
  <c r="V43" i="5"/>
  <c r="Y42" i="5"/>
  <c r="X42" i="5"/>
  <c r="W42" i="5"/>
  <c r="V42" i="5"/>
  <c r="Y41" i="5"/>
  <c r="AC41" i="5" s="1"/>
  <c r="AG41" i="5" s="1"/>
  <c r="X41" i="5"/>
  <c r="AB41" i="5" s="1"/>
  <c r="AF41" i="5" s="1"/>
  <c r="W41" i="5"/>
  <c r="AA41" i="5" s="1"/>
  <c r="AE41" i="5" s="1"/>
  <c r="V41" i="5"/>
  <c r="Z41" i="5" s="1"/>
  <c r="D41" i="5"/>
  <c r="Y40" i="5"/>
  <c r="X40" i="5"/>
  <c r="W40" i="5"/>
  <c r="V40" i="5"/>
  <c r="Y39" i="5"/>
  <c r="X39" i="5"/>
  <c r="W39" i="5"/>
  <c r="V39" i="5"/>
  <c r="Y38" i="5"/>
  <c r="X38" i="5"/>
  <c r="W38" i="5"/>
  <c r="V38" i="5"/>
  <c r="Y37" i="5"/>
  <c r="X37" i="5"/>
  <c r="W37" i="5"/>
  <c r="V37" i="5"/>
  <c r="Y36" i="5"/>
  <c r="AC36" i="5" s="1"/>
  <c r="AG36" i="5" s="1"/>
  <c r="X36" i="5"/>
  <c r="AB36" i="5" s="1"/>
  <c r="AF36" i="5" s="1"/>
  <c r="W36" i="5"/>
  <c r="AA36" i="5" s="1"/>
  <c r="AE36" i="5" s="1"/>
  <c r="V36" i="5"/>
  <c r="Z36" i="5" s="1"/>
  <c r="D36" i="5"/>
  <c r="Y35" i="5"/>
  <c r="X35" i="5"/>
  <c r="W35" i="5"/>
  <c r="V35" i="5"/>
  <c r="Y34" i="5"/>
  <c r="X34" i="5"/>
  <c r="W34" i="5"/>
  <c r="V34" i="5"/>
  <c r="Y33" i="5"/>
  <c r="X33" i="5"/>
  <c r="W33" i="5"/>
  <c r="V33" i="5"/>
  <c r="Y32" i="5"/>
  <c r="X32" i="5"/>
  <c r="W32" i="5"/>
  <c r="V32" i="5"/>
  <c r="Y31" i="5"/>
  <c r="X31" i="5"/>
  <c r="W31" i="5"/>
  <c r="V31" i="5"/>
  <c r="Y30" i="5"/>
  <c r="X30" i="5"/>
  <c r="W30" i="5"/>
  <c r="V30" i="5"/>
  <c r="Y29" i="5"/>
  <c r="X29" i="5"/>
  <c r="W29" i="5"/>
  <c r="V29" i="5"/>
  <c r="Y28" i="5"/>
  <c r="AC28" i="5" s="1"/>
  <c r="AG28" i="5" s="1"/>
  <c r="X28" i="5"/>
  <c r="AB28" i="5" s="1"/>
  <c r="AF28" i="5" s="1"/>
  <c r="W28" i="5"/>
  <c r="AA28" i="5" s="1"/>
  <c r="AE28" i="5" s="1"/>
  <c r="V28" i="5"/>
  <c r="Z28" i="5" s="1"/>
  <c r="D28" i="5"/>
  <c r="Y27" i="5"/>
  <c r="X27" i="5"/>
  <c r="W27" i="5"/>
  <c r="V27" i="5"/>
  <c r="Y26" i="5"/>
  <c r="X26" i="5"/>
  <c r="W26" i="5"/>
  <c r="V26" i="5"/>
  <c r="Y25" i="5"/>
  <c r="X25" i="5"/>
  <c r="W25" i="5"/>
  <c r="V25" i="5"/>
  <c r="Y24" i="5"/>
  <c r="X24" i="5"/>
  <c r="W24" i="5"/>
  <c r="V24" i="5"/>
  <c r="Y23" i="5"/>
  <c r="X23" i="5"/>
  <c r="W23" i="5"/>
  <c r="V23" i="5"/>
  <c r="Y22" i="5"/>
  <c r="X22" i="5"/>
  <c r="W22" i="5"/>
  <c r="V22" i="5"/>
  <c r="Y21" i="5"/>
  <c r="AC21" i="5" s="1"/>
  <c r="AG21" i="5" s="1"/>
  <c r="X21" i="5"/>
  <c r="AB21" i="5" s="1"/>
  <c r="AF21" i="5" s="1"/>
  <c r="W21" i="5"/>
  <c r="AA21" i="5" s="1"/>
  <c r="AE21" i="5" s="1"/>
  <c r="V21" i="5"/>
  <c r="Z21" i="5" s="1"/>
  <c r="D21" i="5"/>
  <c r="Y20" i="5"/>
  <c r="X20" i="5"/>
  <c r="W20" i="5"/>
  <c r="V20" i="5"/>
  <c r="Y18" i="5"/>
  <c r="X18" i="5"/>
  <c r="W18" i="5"/>
  <c r="V18" i="5"/>
  <c r="Y17" i="5"/>
  <c r="X17" i="5"/>
  <c r="W17" i="5"/>
  <c r="V17" i="5"/>
  <c r="Y16" i="5"/>
  <c r="X16" i="5"/>
  <c r="W16" i="5"/>
  <c r="V16" i="5"/>
  <c r="Y15" i="5"/>
  <c r="X15" i="5"/>
  <c r="W15" i="5"/>
  <c r="V15" i="5"/>
  <c r="Y14" i="5"/>
  <c r="X14" i="5"/>
  <c r="W14" i="5"/>
  <c r="V14" i="5"/>
  <c r="Y13" i="5"/>
  <c r="X13" i="5"/>
  <c r="W13" i="5"/>
  <c r="V13" i="5"/>
  <c r="Y12" i="5"/>
  <c r="X12" i="5"/>
  <c r="W12" i="5"/>
  <c r="AA12" i="5" s="1"/>
  <c r="AE12" i="5" s="1"/>
  <c r="V12" i="5"/>
  <c r="Z12" i="5" s="1"/>
  <c r="D12" i="5"/>
  <c r="AH99" i="5" l="1"/>
  <c r="AI99" i="5" s="1"/>
  <c r="AJ99" i="5" s="1"/>
  <c r="AH97" i="5"/>
  <c r="AI97" i="5" s="1"/>
  <c r="AJ97" i="5" s="1"/>
  <c r="AF99" i="5"/>
  <c r="AH89" i="5"/>
  <c r="AI89" i="5" s="1"/>
  <c r="AJ89" i="5" s="1"/>
  <c r="AF89" i="5"/>
  <c r="AH91" i="5"/>
  <c r="AI91" i="5" s="1"/>
  <c r="AJ91" i="5" s="1"/>
  <c r="AF91" i="5"/>
  <c r="AB12" i="5"/>
  <c r="AF12" i="5" s="1"/>
  <c r="AD12" i="5"/>
  <c r="AH21" i="5"/>
  <c r="AI21" i="5" s="1"/>
  <c r="AJ21" i="5" s="1"/>
  <c r="AD21" i="5"/>
  <c r="AH36" i="5"/>
  <c r="AI36" i="5" s="1"/>
  <c r="AJ36" i="5" s="1"/>
  <c r="AD36" i="5"/>
  <c r="AH49" i="5"/>
  <c r="AI49" i="5" s="1"/>
  <c r="AJ49" i="5" s="1"/>
  <c r="AD49" i="5"/>
  <c r="AH61" i="5"/>
  <c r="AI61" i="5" s="1"/>
  <c r="AJ61" i="5" s="1"/>
  <c r="AD61" i="5"/>
  <c r="AH65" i="5"/>
  <c r="AI65" i="5" s="1"/>
  <c r="AJ65" i="5" s="1"/>
  <c r="AD65" i="5"/>
  <c r="AH73" i="5"/>
  <c r="AI73" i="5" s="1"/>
  <c r="AJ73" i="5" s="1"/>
  <c r="AD73" i="5"/>
  <c r="AH83" i="5"/>
  <c r="AI83" i="5" s="1"/>
  <c r="AJ83" i="5" s="1"/>
  <c r="AD83" i="5"/>
  <c r="AC12" i="5"/>
  <c r="AG12" i="5" s="1"/>
  <c r="AH28" i="5"/>
  <c r="AI28" i="5" s="1"/>
  <c r="AJ28" i="5" s="1"/>
  <c r="AD28" i="5"/>
  <c r="AH41" i="5"/>
  <c r="AI41" i="5" s="1"/>
  <c r="AJ41" i="5" s="1"/>
  <c r="AD41" i="5"/>
  <c r="AH46" i="5"/>
  <c r="AI46" i="5" s="1"/>
  <c r="AJ46" i="5" s="1"/>
  <c r="AD46" i="5"/>
  <c r="AH55" i="5"/>
  <c r="AI55" i="5" s="1"/>
  <c r="AJ55" i="5" s="1"/>
  <c r="AD55" i="5"/>
  <c r="AH63" i="5"/>
  <c r="AI63" i="5" s="1"/>
  <c r="AJ63" i="5" s="1"/>
  <c r="AD63" i="5"/>
  <c r="AH69" i="5"/>
  <c r="AI69" i="5" s="1"/>
  <c r="AJ69" i="5" s="1"/>
  <c r="AD69" i="5"/>
  <c r="AH81" i="5"/>
  <c r="AI81" i="5" s="1"/>
  <c r="AJ81" i="5" s="1"/>
  <c r="AD81" i="5"/>
  <c r="AH12" i="5" l="1"/>
  <c r="AI12" i="5" s="1"/>
  <c r="AJ12" i="5" s="1"/>
  <c r="Y39" i="4"/>
  <c r="X39" i="4"/>
  <c r="W39" i="4"/>
  <c r="V39" i="4"/>
  <c r="Y38" i="4"/>
  <c r="X38" i="4"/>
  <c r="W38" i="4"/>
  <c r="V38" i="4"/>
  <c r="Y37" i="4"/>
  <c r="X37" i="4"/>
  <c r="W37" i="4"/>
  <c r="AA37" i="4" s="1"/>
  <c r="AE37" i="4" s="1"/>
  <c r="V37" i="4"/>
  <c r="Z37" i="4" s="1"/>
  <c r="D37" i="4"/>
  <c r="Y36" i="4"/>
  <c r="X36" i="4"/>
  <c r="W36" i="4"/>
  <c r="V36" i="4"/>
  <c r="Y35" i="4"/>
  <c r="X35" i="4"/>
  <c r="W35" i="4"/>
  <c r="AA35" i="4" s="1"/>
  <c r="AE35" i="4" s="1"/>
  <c r="V35" i="4"/>
  <c r="Z35" i="4" s="1"/>
  <c r="D35" i="4"/>
  <c r="Y34" i="4"/>
  <c r="X34" i="4"/>
  <c r="W34" i="4"/>
  <c r="V34" i="4"/>
  <c r="Y33" i="4"/>
  <c r="AC33" i="4" s="1"/>
  <c r="AG33" i="4" s="1"/>
  <c r="X33" i="4"/>
  <c r="AB33" i="4" s="1"/>
  <c r="AF33" i="4" s="1"/>
  <c r="W33" i="4"/>
  <c r="AA33" i="4" s="1"/>
  <c r="AE33" i="4" s="1"/>
  <c r="V33" i="4"/>
  <c r="Z33" i="4" s="1"/>
  <c r="D33" i="4"/>
  <c r="Y32" i="4"/>
  <c r="X32" i="4"/>
  <c r="W32" i="4"/>
  <c r="V32" i="4"/>
  <c r="Y31" i="4"/>
  <c r="X31" i="4"/>
  <c r="W31" i="4"/>
  <c r="V31" i="4"/>
  <c r="Y30" i="4"/>
  <c r="X30" i="4"/>
  <c r="W30" i="4"/>
  <c r="V30" i="4"/>
  <c r="Y29" i="4"/>
  <c r="X29" i="4"/>
  <c r="W29" i="4"/>
  <c r="V29" i="4"/>
  <c r="Y28" i="4"/>
  <c r="X28" i="4"/>
  <c r="W28" i="4"/>
  <c r="AA28" i="4" s="1"/>
  <c r="AE28" i="4" s="1"/>
  <c r="V28" i="4"/>
  <c r="D28" i="4"/>
  <c r="Y27" i="4"/>
  <c r="X27" i="4"/>
  <c r="W27" i="4"/>
  <c r="V27" i="4"/>
  <c r="Y26" i="4"/>
  <c r="X26" i="4"/>
  <c r="W26" i="4"/>
  <c r="V26" i="4"/>
  <c r="Y25" i="4"/>
  <c r="X25" i="4"/>
  <c r="W25" i="4"/>
  <c r="V25" i="4"/>
  <c r="Y24" i="4"/>
  <c r="X24" i="4"/>
  <c r="W24" i="4"/>
  <c r="V24" i="4"/>
  <c r="Z24" i="4" s="1"/>
  <c r="D24" i="4"/>
  <c r="Y23" i="4"/>
  <c r="X23" i="4"/>
  <c r="W23" i="4"/>
  <c r="V23" i="4"/>
  <c r="Y22" i="4"/>
  <c r="X22" i="4"/>
  <c r="W22" i="4"/>
  <c r="V22" i="4"/>
  <c r="Y21" i="4"/>
  <c r="X21" i="4"/>
  <c r="W21" i="4"/>
  <c r="V21" i="4"/>
  <c r="Y20" i="4"/>
  <c r="X20" i="4"/>
  <c r="W20" i="4"/>
  <c r="V20" i="4"/>
  <c r="D20" i="4"/>
  <c r="Y19" i="4"/>
  <c r="X19" i="4"/>
  <c r="W19" i="4"/>
  <c r="V19" i="4"/>
  <c r="Y18" i="4"/>
  <c r="X18" i="4"/>
  <c r="W18" i="4"/>
  <c r="V18" i="4"/>
  <c r="Y17" i="4"/>
  <c r="X17" i="4"/>
  <c r="W17" i="4"/>
  <c r="AA17" i="4" s="1"/>
  <c r="AE17" i="4" s="1"/>
  <c r="V17" i="4"/>
  <c r="Z17" i="4" s="1"/>
  <c r="D17" i="4"/>
  <c r="Y16" i="4"/>
  <c r="X16" i="4"/>
  <c r="W16" i="4"/>
  <c r="V16" i="4"/>
  <c r="Y15" i="4"/>
  <c r="X15" i="4"/>
  <c r="W15" i="4"/>
  <c r="V15" i="4"/>
  <c r="Y14" i="4"/>
  <c r="X14" i="4"/>
  <c r="W14" i="4"/>
  <c r="V14" i="4"/>
  <c r="Y13" i="4"/>
  <c r="X13" i="4"/>
  <c r="W13" i="4"/>
  <c r="V13" i="4"/>
  <c r="Y12" i="4"/>
  <c r="X12" i="4"/>
  <c r="W12" i="4"/>
  <c r="AA12" i="4" s="1"/>
  <c r="AE12" i="4" s="1"/>
  <c r="V12" i="4"/>
  <c r="Z12" i="4" s="1"/>
  <c r="D12" i="4"/>
  <c r="AC37" i="4" l="1"/>
  <c r="AG37" i="4" s="1"/>
  <c r="AB37" i="4"/>
  <c r="AF37" i="4" s="1"/>
  <c r="AC35" i="4"/>
  <c r="AG35" i="4" s="1"/>
  <c r="AB35" i="4"/>
  <c r="AF35" i="4" s="1"/>
  <c r="AC28" i="4"/>
  <c r="AG28" i="4" s="1"/>
  <c r="AB28" i="4"/>
  <c r="AF28" i="4" s="1"/>
  <c r="AC24" i="4"/>
  <c r="AG24" i="4" s="1"/>
  <c r="AB24" i="4"/>
  <c r="AF24" i="4" s="1"/>
  <c r="AC20" i="4"/>
  <c r="AG20" i="4" s="1"/>
  <c r="AB20" i="4"/>
  <c r="AF20" i="4" s="1"/>
  <c r="AC17" i="4"/>
  <c r="AG17" i="4" s="1"/>
  <c r="AB17" i="4"/>
  <c r="AF17" i="4" s="1"/>
  <c r="AC12" i="4"/>
  <c r="AG12" i="4" s="1"/>
  <c r="AB12" i="4"/>
  <c r="AF12" i="4" s="1"/>
  <c r="Z28" i="4"/>
  <c r="AD28" i="4" s="1"/>
  <c r="AA24" i="4"/>
  <c r="AE24" i="4" s="1"/>
  <c r="Z20" i="4"/>
  <c r="AD20" i="4" s="1"/>
  <c r="AA20" i="4"/>
  <c r="AE20" i="4" s="1"/>
  <c r="AD17" i="4"/>
  <c r="AD24" i="4"/>
  <c r="AH33" i="4"/>
  <c r="AI33" i="4" s="1"/>
  <c r="AJ33" i="4" s="1"/>
  <c r="AD33" i="4"/>
  <c r="AH37" i="4"/>
  <c r="AI37" i="4" s="1"/>
  <c r="AJ37" i="4" s="1"/>
  <c r="AD37" i="4"/>
  <c r="AD12" i="4"/>
  <c r="AH35" i="4"/>
  <c r="AI35" i="4" s="1"/>
  <c r="AJ35" i="4" s="1"/>
  <c r="AD35" i="4"/>
  <c r="AH20" i="4" l="1"/>
  <c r="AI20" i="4" s="1"/>
  <c r="AJ20" i="4" s="1"/>
  <c r="AH17" i="4"/>
  <c r="AI17" i="4" s="1"/>
  <c r="AJ17" i="4" s="1"/>
  <c r="AH12" i="4"/>
  <c r="AI12" i="4" s="1"/>
  <c r="AJ12" i="4" s="1"/>
  <c r="AH28" i="4"/>
  <c r="AI28" i="4" s="1"/>
  <c r="AJ28" i="4" s="1"/>
  <c r="AH24" i="4"/>
  <c r="AI24" i="4" s="1"/>
  <c r="AJ24" i="4" s="1"/>
</calcChain>
</file>

<file path=xl/comments1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к52-000027658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к52-000027659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к52-000027660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к52-000027661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к52-000015102
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К52-000027662
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к52-000027663
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к52-000015102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к52-000000345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Фидера от РЩ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Фидера от РЩ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Фидера от РЩ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К52-00471
</t>
        </r>
      </text>
    </comment>
    <comment ref="C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ТМ №86646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ТМ 999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К52-0000353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К52-0000353
</t>
        </r>
      </text>
    </comment>
    <comment ref="C3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№ 81220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к52-000000803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к52-0000809-1</t>
        </r>
      </text>
    </comment>
    <comment ref="B2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к52-000000187</t>
        </r>
      </text>
    </comment>
    <comment ref="B2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к52-000000200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к52-000000804</t>
        </r>
      </text>
    </comment>
    <comment ref="B7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к52-0000805-1</t>
        </r>
      </text>
    </comment>
    <comment ref="B7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к52-0000697-2</t>
        </r>
      </text>
    </comment>
    <comment ref="B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к52-0000807-1</t>
        </r>
      </text>
    </comment>
    <comment ref="B8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к52-0000810-2</t>
        </r>
      </text>
    </comment>
    <comment ref="B10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к52-000001103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к52-000000456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к52-0000489-1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к52-000000170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к52-000000499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к52-000000457
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к52-000000458
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к52-000000459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к52-0000460-1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к52-0000461-1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к52-000000462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к52--0000463-1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к52-000354
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к52-0000465-1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к52-000000910</t>
        </r>
      </text>
    </comment>
    <comment ref="B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к52-000000834</t>
        </r>
      </text>
    </comment>
    <comment ref="C9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До 29.11.2018 ТМ-630</t>
        </r>
      </text>
    </comment>
    <comment ref="B1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52-000000835</t>
        </r>
      </text>
    </comment>
    <comment ref="B1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к52-000000163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к52-0058165-1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к52-000000267</t>
        </r>
      </text>
    </comment>
    <comment ref="B1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К52-00484</t>
        </r>
      </text>
    </comment>
    <comment ref="C15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Временная работа под строительство детского сада
</t>
        </r>
      </text>
    </comment>
    <comment ref="B1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К52-00484</t>
        </r>
      </text>
    </comment>
    <comment ref="C16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№ 21835
</t>
        </r>
      </text>
    </comment>
    <comment ref="B1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К52-00495</t>
        </r>
      </text>
    </comment>
    <comment ref="C16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№ 90044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к52-000004006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1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к52-000026810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к52-000026815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к52-000000336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к52-000026816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к52-000000361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к52-000014906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к52-0000828-1</t>
        </r>
      </text>
    </comment>
    <comment ref="B8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ввод 2018</t>
        </r>
      </text>
    </comment>
    <comment ref="B8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ввод 2018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к52-000014951</t>
        </r>
      </text>
    </comment>
    <comment ref="E3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№ К52-000014952 L-620 м</t>
        </r>
      </text>
    </comment>
    <comment ref="B4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к52-000014951
</t>
        </r>
      </text>
    </comment>
    <comment ref="B7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к52-000014951</t>
        </r>
      </text>
    </comment>
    <comment ref="B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к52-000014951
</t>
        </r>
      </text>
    </comment>
    <comment ref="B1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к52-000026913
</t>
        </r>
      </text>
    </comment>
    <comment ref="B13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 52-00467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52-000026112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52-000026112</t>
        </r>
      </text>
    </comment>
    <comment ref="B2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52-000026112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К52-000003558
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86246
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к52-000026116
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86245
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к52-000014557
</t>
        </r>
      </text>
    </comment>
    <comment ref="B1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к52-000014555</t>
        </r>
      </text>
    </comment>
    <comment ref="C1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86282
</t>
        </r>
      </text>
    </comment>
    <comment ref="B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к52-000014554
</t>
        </r>
      </text>
    </comment>
    <comment ref="B27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52-00431</t>
        </r>
      </text>
    </comment>
    <comment ref="B3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к52-000026105</t>
        </r>
      </text>
    </comment>
    <comment ref="B4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К52-00482</t>
        </r>
      </text>
    </comment>
    <comment ref="C4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№ТМГ 85864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6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14"/>
            <color indexed="81"/>
            <rFont val="Tahoma"/>
            <family val="2"/>
            <charset val="204"/>
          </rPr>
          <t xml:space="preserve">К52-00550
</t>
        </r>
      </text>
    </comment>
  </commentList>
</comments>
</file>

<file path=xl/sharedStrings.xml><?xml version="1.0" encoding="utf-8"?>
<sst xmlns="http://schemas.openxmlformats.org/spreadsheetml/2006/main" count="2190" uniqueCount="1094">
  <si>
    <t>Название энергоузла: ДЭС-9</t>
  </si>
  <si>
    <t>Ячейки с формулами</t>
  </si>
  <si>
    <t>№ п/п</t>
  </si>
  <si>
    <t>диспетчерский номер и наименование ТП</t>
  </si>
  <si>
    <t>мощность установленных трансформаторов, кВА</t>
  </si>
  <si>
    <t>Общая мощность ТП, кВт</t>
  </si>
  <si>
    <t>диспетчерское наименование фидера</t>
  </si>
  <si>
    <t>Замеры нагрузки по фидерам, I(A)</t>
  </si>
  <si>
    <t>Замер напряжения, U(В)</t>
  </si>
  <si>
    <r>
      <t>Расчёт усреднённой нагрузки по трём фазам,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</si>
  <si>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Расчёт усреднённой нагрузки по ТП,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</si>
  <si>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Расчёт усреднённой нагрузки по ТП, Рср(кВт)</t>
  </si>
  <si>
    <r>
      <t>Максимальная нагрузка за год,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</si>
  <si>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Максимальная нагрузка за год, Рср(кВт)</t>
  </si>
  <si>
    <t>Резерв мощности по ТП (кВт)</t>
  </si>
  <si>
    <t>В летнее время</t>
  </si>
  <si>
    <t>В зимнее время</t>
  </si>
  <si>
    <t>А</t>
  </si>
  <si>
    <t>В</t>
  </si>
  <si>
    <t>С</t>
  </si>
  <si>
    <t>ТП-1</t>
  </si>
  <si>
    <t>Музшкола</t>
  </si>
  <si>
    <t>Поликлинника</t>
  </si>
  <si>
    <t>ДШИ</t>
  </si>
  <si>
    <t>ТП-2</t>
  </si>
  <si>
    <t>Казначейство</t>
  </si>
  <si>
    <t>Суд</t>
  </si>
  <si>
    <t>Прокуратура</t>
  </si>
  <si>
    <t>ТП-3</t>
  </si>
  <si>
    <t>Гараж</t>
  </si>
  <si>
    <t>ЦРБ</t>
  </si>
  <si>
    <t>Зимний водозабор</t>
  </si>
  <si>
    <t>Центр занятости</t>
  </si>
  <si>
    <t>КТПН-4</t>
  </si>
  <si>
    <t>Спортзал</t>
  </si>
  <si>
    <t>Центральная котельная</t>
  </si>
  <si>
    <t>Ленина</t>
  </si>
  <si>
    <t>КТПН-5</t>
  </si>
  <si>
    <t>Детсад</t>
  </si>
  <si>
    <t>Птичник</t>
  </si>
  <si>
    <t>Баня</t>
  </si>
  <si>
    <t>Хранилище</t>
  </si>
  <si>
    <t>КТПН-5 А</t>
  </si>
  <si>
    <t>Отходящих фидеров нет</t>
  </si>
  <si>
    <t>КТПН-6</t>
  </si>
  <si>
    <t>Пекарня</t>
  </si>
  <si>
    <t>Райисполком</t>
  </si>
  <si>
    <t xml:space="preserve">КТПН-7 </t>
  </si>
  <si>
    <t>МТС</t>
  </si>
  <si>
    <t>РЯЖ летний водозабор</t>
  </si>
  <si>
    <t>откл</t>
  </si>
  <si>
    <t>Название энергоузла: Тигиль ДЭС-11</t>
  </si>
  <si>
    <t xml:space="preserve">КТП-1 1974 </t>
  </si>
  <si>
    <t>ТМ-630                  ТМ-630 резерв</t>
  </si>
  <si>
    <t>Ф№ 1"Толстихина "</t>
  </si>
  <si>
    <t>Ф№ 2"ул.Соболева 1,3 пер.Строит.23,25, "</t>
  </si>
  <si>
    <t>Ф№3 "Д/Сад "</t>
  </si>
  <si>
    <t>Ф№4 "пер.Строительный 27,28,29"</t>
  </si>
  <si>
    <t>Ф№5 "пер.Строительный 26,24,30"</t>
  </si>
  <si>
    <t>Ф№7 "ул.Толстихина 25,23"</t>
  </si>
  <si>
    <t>ТП-2   1982</t>
  </si>
  <si>
    <t>ТМ-400</t>
  </si>
  <si>
    <t>Ф№1 "ул.Соболева,м-н Гранд"</t>
  </si>
  <si>
    <t>Ф№2 "ул.Соболева 13-27, ПНИ"</t>
  </si>
  <si>
    <t>Ф№3 "ул.Гагарина,ГМС"</t>
  </si>
  <si>
    <t>Ф№4 "Поликлиника"</t>
  </si>
  <si>
    <t>Ф№5 "Котельная №3"</t>
  </si>
  <si>
    <t>ТМ-400                  ТМ-400 резерв</t>
  </si>
  <si>
    <t>Ф№1 "ул.Федотова"</t>
  </si>
  <si>
    <t>Ф№2 ул.Тундровая,Зелёная"</t>
  </si>
  <si>
    <t>Ф№3 "Очистные"</t>
  </si>
  <si>
    <t>Ф№4 "Котельная 4-1"</t>
  </si>
  <si>
    <t>Ф№5 "Котельная 4-2"</t>
  </si>
  <si>
    <t>Ф№7 "Дачи"</t>
  </si>
  <si>
    <t>ТП-5</t>
  </si>
  <si>
    <t xml:space="preserve">ТМ-250                     </t>
  </si>
  <si>
    <t>Ф№1 "ул.Партизанская 44,46ул.Ленинская"</t>
  </si>
  <si>
    <t>Ф№2"Библиотека"</t>
  </si>
  <si>
    <t>Ф№3 "ул.Партизанская 42"</t>
  </si>
  <si>
    <t>Ф№4 "Гараж адм.села"</t>
  </si>
  <si>
    <t>ТП-6   1984</t>
  </si>
  <si>
    <t xml:space="preserve">ТМ-400               </t>
  </si>
  <si>
    <t>Ф№1 "РКЦ"</t>
  </si>
  <si>
    <t>Ф№2 "Котельная № 2"</t>
  </si>
  <si>
    <t>Ф№3 "Контора ЖКХ"</t>
  </si>
  <si>
    <t>Ф№4 "Сбербанк"</t>
  </si>
  <si>
    <t>Ф№5 "Админ.р-на,жил.фонд"</t>
  </si>
  <si>
    <t>ТП-7</t>
  </si>
  <si>
    <t>ТМ-160</t>
  </si>
  <si>
    <t>Ф№1 "УВД,ул.Рябикова"</t>
  </si>
  <si>
    <t>Ф№2 "Пожарная часть"</t>
  </si>
  <si>
    <t>Ф№3 "Котельная №1"</t>
  </si>
  <si>
    <t>ТП-8</t>
  </si>
  <si>
    <t>ТМ-100</t>
  </si>
  <si>
    <t>Ф№1 "ул.Калининская"</t>
  </si>
  <si>
    <t>Ф№2 "пер.8 Марта"</t>
  </si>
  <si>
    <t>Ф№3 "ул.Нагорная"</t>
  </si>
  <si>
    <t>ТП-9</t>
  </si>
  <si>
    <t>Ф№1 "ДРСУ"</t>
  </si>
  <si>
    <t>Ф№2 "ул.Калининская"</t>
  </si>
  <si>
    <t>Ф№3 "Угольный"</t>
  </si>
  <si>
    <t>Ф№4 "РСУ"</t>
  </si>
  <si>
    <t>Ф№5 "ГПХ"</t>
  </si>
  <si>
    <t>ТП-11</t>
  </si>
  <si>
    <t>ТМ-250</t>
  </si>
  <si>
    <t>Ф№1 "Аэропорт"</t>
  </si>
  <si>
    <t>ТП-12</t>
  </si>
  <si>
    <t>Ф№1 "ДПРМ"</t>
  </si>
  <si>
    <t>ТП-13</t>
  </si>
  <si>
    <t>Ф№1 "Лесхоз"</t>
  </si>
  <si>
    <t>Ф№2 "АЗС"</t>
  </si>
  <si>
    <t>ТП-14</t>
  </si>
  <si>
    <t>Ф№1 "Струя 1"</t>
  </si>
  <si>
    <t>Ф№3 "Освещение"</t>
  </si>
  <si>
    <t>ТП-16</t>
  </si>
  <si>
    <t>Ф№1 "ул.Геофизиков"</t>
  </si>
  <si>
    <t>Ф№2 "ул.Лесная 2,4"</t>
  </si>
  <si>
    <t>Ф№3 "ул.Лесная 1"</t>
  </si>
  <si>
    <t>Ф№4 "ЦРБ 1"</t>
  </si>
  <si>
    <t>Ф№5 "ЦРБ 2"</t>
  </si>
  <si>
    <t>Ф№6 "Горнолыжка"</t>
  </si>
  <si>
    <t>ТП-17</t>
  </si>
  <si>
    <t xml:space="preserve">ТМ-400                  </t>
  </si>
  <si>
    <t>Ф№1 "Связь"</t>
  </si>
  <si>
    <t>ТП-19</t>
  </si>
  <si>
    <t>Ф№1 "Школа"</t>
  </si>
  <si>
    <t>Ф№6 "ДРСУ"</t>
  </si>
  <si>
    <t>Ф№2 "Освещение ул.Федотова,Зеленая"</t>
  </si>
  <si>
    <t>Ф№1 "ул.Кооперативная"</t>
  </si>
  <si>
    <t>Ф№2 "Школа"</t>
  </si>
  <si>
    <t>Ф№3 "Котельная"</t>
  </si>
  <si>
    <t>Ф№4 "Д/Сад</t>
  </si>
  <si>
    <t>Ф№1 "ул.Школьная,Клуб"</t>
  </si>
  <si>
    <t>Ф№2 "ул.Советская, Набережная"</t>
  </si>
  <si>
    <t>Ф№3 "ул.Совхозная, ТВ"</t>
  </si>
  <si>
    <t>ТП-2 Седанка</t>
  </si>
  <si>
    <t>ТП-3 Седанка</t>
  </si>
  <si>
    <t>Название энергоузла: Атласово ДЭС-14</t>
  </si>
  <si>
    <t>Загруженность трансформатора в  %</t>
  </si>
  <si>
    <t>1-Лесная</t>
  </si>
  <si>
    <t xml:space="preserve"> </t>
  </si>
  <si>
    <t>2-Новая</t>
  </si>
  <si>
    <t>3-Зона</t>
  </si>
  <si>
    <t>4-Фортуна</t>
  </si>
  <si>
    <t>1-ул. освещение</t>
  </si>
  <si>
    <t>2-ДОП</t>
  </si>
  <si>
    <t>3- охрана Камчатских лесов</t>
  </si>
  <si>
    <t>ТП-4</t>
  </si>
  <si>
    <t>Л-1 "Лесхоз"</t>
  </si>
  <si>
    <t>1- КамМтЛес</t>
  </si>
  <si>
    <t>2-ДРСУ-4</t>
  </si>
  <si>
    <t>3. "Жил фонд"</t>
  </si>
  <si>
    <t>4. "Отопительный котёл"</t>
  </si>
  <si>
    <t>1-Свободная</t>
  </si>
  <si>
    <t>2-Ломоносова</t>
  </si>
  <si>
    <t>3-Толстого</t>
  </si>
  <si>
    <t>ТП-6</t>
  </si>
  <si>
    <t>ТМ-315</t>
  </si>
  <si>
    <t>1-Ленинградская</t>
  </si>
  <si>
    <t>2-Октябрьская</t>
  </si>
  <si>
    <t>3-Рыбкооп</t>
  </si>
  <si>
    <t>4. Хлебопекарня</t>
  </si>
  <si>
    <t>5-ул. Освещение</t>
  </si>
  <si>
    <t>1-Московская</t>
  </si>
  <si>
    <t>2-Юбилейная</t>
  </si>
  <si>
    <t>3-Мирная</t>
  </si>
  <si>
    <t>4-Таёжная</t>
  </si>
  <si>
    <t>ДЭС</t>
  </si>
  <si>
    <t>ЗРУ-6</t>
  </si>
  <si>
    <t>1-Стадион</t>
  </si>
  <si>
    <t>2-Школа</t>
  </si>
  <si>
    <t>13-Лазо</t>
  </si>
  <si>
    <t>Название энергоузла: Лазо ДЭС-14</t>
  </si>
  <si>
    <t>Загруженнтрансформатора в  %</t>
  </si>
  <si>
    <t>1-Клуб</t>
  </si>
  <si>
    <t>2-Водонапорная</t>
  </si>
  <si>
    <t>3-ул. освещение</t>
  </si>
  <si>
    <t>1-Омская</t>
  </si>
  <si>
    <t>2-Почта</t>
  </si>
  <si>
    <t>3- ул. освещение</t>
  </si>
  <si>
    <t>Л-1 ЛТУ</t>
  </si>
  <si>
    <t>РЩ-0,4</t>
  </si>
  <si>
    <t>1- Краснодарская</t>
  </si>
  <si>
    <t>2-ОРТПЦ</t>
  </si>
  <si>
    <t>3. Комсомольская</t>
  </si>
  <si>
    <t>1-Набережная</t>
  </si>
  <si>
    <t>2-Лесхоз</t>
  </si>
  <si>
    <t>3-Школа</t>
  </si>
  <si>
    <t>4- ул. освещение</t>
  </si>
  <si>
    <t>ДЭС-19</t>
  </si>
  <si>
    <t>10/0,4</t>
  </si>
  <si>
    <t>2 а</t>
  </si>
  <si>
    <t>Отключен</t>
  </si>
  <si>
    <t>добавить ТП-5</t>
  </si>
  <si>
    <t>отключен(резерв)</t>
  </si>
  <si>
    <t>Название энергоузла:Манилы ДЭС-4</t>
  </si>
  <si>
    <t>Аэропорт</t>
  </si>
  <si>
    <t>Котельная</t>
  </si>
  <si>
    <t>100?</t>
  </si>
  <si>
    <t>ТП нет, нагрузка на ТП-8</t>
  </si>
  <si>
    <t>ТВ</t>
  </si>
  <si>
    <t>Школа</t>
  </si>
  <si>
    <t>Скважина ДЭС-4</t>
  </si>
  <si>
    <t>ТП-10</t>
  </si>
  <si>
    <t>Время</t>
  </si>
  <si>
    <t>Фаза</t>
  </si>
  <si>
    <t>Ф 1 Школа</t>
  </si>
  <si>
    <t>Ф 2 Яганова</t>
  </si>
  <si>
    <t>Ф 3ГСМ</t>
  </si>
  <si>
    <t>Ф 4 Баня</t>
  </si>
  <si>
    <t>Ф 5 Освещение</t>
  </si>
  <si>
    <t>Ф 6 ХН</t>
  </si>
  <si>
    <t>Ф 7 СН</t>
  </si>
  <si>
    <t>Б</t>
  </si>
  <si>
    <t>Название энергоузла: Тиличики ДЭС-8</t>
  </si>
  <si>
    <t>"Этус"</t>
  </si>
  <si>
    <t>"Жилфонд"</t>
  </si>
  <si>
    <t>"ККПиБ"</t>
  </si>
  <si>
    <t>ТМ-400                  ТМ-400</t>
  </si>
  <si>
    <t>"Военкомат"</t>
  </si>
  <si>
    <t>РК КПСС Связь</t>
  </si>
  <si>
    <t>"Пищекомбинат"</t>
  </si>
  <si>
    <t>"Детсад"</t>
  </si>
  <si>
    <t>"Котельная"</t>
  </si>
  <si>
    <t>"Школа"</t>
  </si>
  <si>
    <t>"Мастерские"</t>
  </si>
  <si>
    <t>"Химчистка"</t>
  </si>
  <si>
    <t>"В\Ч"</t>
  </si>
  <si>
    <t>"Инфекция"</t>
  </si>
  <si>
    <t>"Освещение"</t>
  </si>
  <si>
    <t>"Магазин"</t>
  </si>
  <si>
    <t>"Зеленая"</t>
  </si>
  <si>
    <t>"Шнырев"</t>
  </si>
  <si>
    <t>"АПК Корякский"</t>
  </si>
  <si>
    <t>"Подсобное хозяйство"</t>
  </si>
  <si>
    <t>"Портпункт"</t>
  </si>
  <si>
    <t>"ГСМ"</t>
  </si>
  <si>
    <t>"Елена баржа"</t>
  </si>
  <si>
    <t>"Жуков"</t>
  </si>
  <si>
    <t>"Верютин"</t>
  </si>
  <si>
    <t>КТПН-7</t>
  </si>
  <si>
    <t>"Холодильник"</t>
  </si>
  <si>
    <t>"Типография"</t>
  </si>
  <si>
    <t>"Набережная"</t>
  </si>
  <si>
    <t>"Мастерсие"</t>
  </si>
  <si>
    <t>"РОВД"</t>
  </si>
  <si>
    <t>"Общежитие"</t>
  </si>
  <si>
    <t>"Советская"</t>
  </si>
  <si>
    <t>"Аптека"</t>
  </si>
  <si>
    <t>КТПН-9</t>
  </si>
  <si>
    <t>"Больница"</t>
  </si>
  <si>
    <t>"Ветстанция"</t>
  </si>
  <si>
    <t>"Прокуратура"</t>
  </si>
  <si>
    <t>"Батоев дом"</t>
  </si>
  <si>
    <t>БРУ</t>
  </si>
  <si>
    <t>Общежитие</t>
  </si>
  <si>
    <t xml:space="preserve">Мартынов </t>
  </si>
  <si>
    <t>ТМ-63</t>
  </si>
  <si>
    <t>"РЦТА"</t>
  </si>
  <si>
    <t>"МТС"</t>
  </si>
  <si>
    <t>"Антена"</t>
  </si>
  <si>
    <t>"Радиостанция" Орбита</t>
  </si>
  <si>
    <t>"Водоканал"</t>
  </si>
  <si>
    <t>"Стрельников ООО Восток"</t>
  </si>
  <si>
    <t>ТМ-1000               ТМ-1000</t>
  </si>
  <si>
    <t>"РЩ ТП Школа ввод2"</t>
  </si>
  <si>
    <t>"Школа прит вент"</t>
  </si>
  <si>
    <t>"Дома"</t>
  </si>
  <si>
    <t>"ВРУ школы ввод1"</t>
  </si>
  <si>
    <t>"Администрация"</t>
  </si>
  <si>
    <t>"ТП Школа ввод1"</t>
  </si>
  <si>
    <t>ТП-18</t>
  </si>
  <si>
    <t>ТМ-630 ТМ-630</t>
  </si>
  <si>
    <t>"Клуб ДК1 выкл"</t>
  </si>
  <si>
    <t>"Столовая"</t>
  </si>
  <si>
    <t>"Баня"</t>
  </si>
  <si>
    <t>"Клуб ДК"</t>
  </si>
  <si>
    <t>"Водозков"</t>
  </si>
  <si>
    <t>"Батоев"</t>
  </si>
  <si>
    <t>"Уличное освещение"</t>
  </si>
  <si>
    <t>ТП-21</t>
  </si>
  <si>
    <t xml:space="preserve">"Очистные" </t>
  </si>
  <si>
    <t>"Дома 28,29,31"</t>
  </si>
  <si>
    <t>"Хаиленские домики"</t>
  </si>
  <si>
    <t>"Пож депо"</t>
  </si>
  <si>
    <t>ТП-22</t>
  </si>
  <si>
    <t>ТМ-1000 ТМ-1000</t>
  </si>
  <si>
    <t>"Жилфонд1"</t>
  </si>
  <si>
    <t>"Жилфонд2"</t>
  </si>
  <si>
    <t>"8 квартирный дом мол 26 "ЖИЛ ФОНД3</t>
  </si>
  <si>
    <t>"Жилфонд4"</t>
  </si>
  <si>
    <t>"Метеостанция"</t>
  </si>
  <si>
    <t>"Монолит В\Ч"</t>
  </si>
  <si>
    <t>"Жилфонд 5"</t>
  </si>
  <si>
    <t>ГСМ</t>
  </si>
  <si>
    <t>ТП-23</t>
  </si>
  <si>
    <t>"АБК"</t>
  </si>
  <si>
    <t>"Больница1"</t>
  </si>
  <si>
    <t>"Интернат1"</t>
  </si>
  <si>
    <t>"Интернат2"</t>
  </si>
  <si>
    <t>"Больница2"</t>
  </si>
  <si>
    <t>"Гостиница"</t>
  </si>
  <si>
    <t>Приточная вент школа</t>
  </si>
  <si>
    <t>КТП-24 База Аметистовой</t>
  </si>
  <si>
    <t>КТП-25 Склад химвеществ Аметистовое</t>
  </si>
  <si>
    <t>ТМ-40</t>
  </si>
  <si>
    <t>КТП-26 Склад ВВ Аметистовое</t>
  </si>
  <si>
    <t>КТПН-27 Объект береговой охраны</t>
  </si>
  <si>
    <t>Название энергоузла: Корф</t>
  </si>
  <si>
    <t>КТП-1</t>
  </si>
  <si>
    <t>ТМ-630</t>
  </si>
  <si>
    <t>"Советская-север"</t>
  </si>
  <si>
    <t>"ЦК Котельная"</t>
  </si>
  <si>
    <t>ТП-2         К52-000027609</t>
  </si>
  <si>
    <t>"Буялов"</t>
  </si>
  <si>
    <t>"Северная"</t>
  </si>
  <si>
    <t>"Билайн"</t>
  </si>
  <si>
    <t>"Офис КГД"</t>
  </si>
  <si>
    <t>КТП-5</t>
  </si>
  <si>
    <t>"Корякрыба"</t>
  </si>
  <si>
    <t>КТП-9</t>
  </si>
  <si>
    <t>"База"</t>
  </si>
  <si>
    <t>"Гостиница МЭЙ"</t>
  </si>
  <si>
    <t>"АТБ"</t>
  </si>
  <si>
    <t>"КДП"</t>
  </si>
  <si>
    <t>"АРП"</t>
  </si>
  <si>
    <t>КТПН-11</t>
  </si>
  <si>
    <t>"АЭРОПОРТ"</t>
  </si>
  <si>
    <t>Название энергоузла: Соболевский ЭУ</t>
  </si>
  <si>
    <t>Муз.школа</t>
  </si>
  <si>
    <t>ул. Советская</t>
  </si>
  <si>
    <t>ИП Гусейнов</t>
  </si>
  <si>
    <t>ТМ-250,250</t>
  </si>
  <si>
    <t>Связь</t>
  </si>
  <si>
    <t>Строительная-Комсоиольская</t>
  </si>
  <si>
    <t>Комсомольская</t>
  </si>
  <si>
    <t>ТМ-315,315</t>
  </si>
  <si>
    <t>Старая школа</t>
  </si>
  <si>
    <t>Новая школа</t>
  </si>
  <si>
    <t>пер.Больничный</t>
  </si>
  <si>
    <t>Пож.депо</t>
  </si>
  <si>
    <t>ул.Советская</t>
  </si>
  <si>
    <t>Аптека</t>
  </si>
  <si>
    <t>ул.Погоды</t>
  </si>
  <si>
    <t>ул.Заречная 6А-8А</t>
  </si>
  <si>
    <t>ул.Заречная 2А-2Г</t>
  </si>
  <si>
    <t>ул.Заречная 6-8</t>
  </si>
  <si>
    <t>Дет.сад</t>
  </si>
  <si>
    <t>РСУ</t>
  </si>
  <si>
    <t>ул.Комсомольская</t>
  </si>
  <si>
    <t>пер.Совхозный</t>
  </si>
  <si>
    <t>Комсомольская 64-64Е</t>
  </si>
  <si>
    <t>Метео</t>
  </si>
  <si>
    <t>Аэропорт, Аэронавигация</t>
  </si>
  <si>
    <t>ул.Энергетиков,1А</t>
  </si>
  <si>
    <t>Ул.Энергетиков</t>
  </si>
  <si>
    <t>Рахимов</t>
  </si>
  <si>
    <t>ул.Пионерская,9</t>
  </si>
  <si>
    <t>ул.Пионерская</t>
  </si>
  <si>
    <t>Стимул Гараж</t>
  </si>
  <si>
    <t>ул.Советская 1-9</t>
  </si>
  <si>
    <t>ул.Советская,3,5,6,7</t>
  </si>
  <si>
    <t>ул.Советская,16А</t>
  </si>
  <si>
    <t>Отоп. Модуль</t>
  </si>
  <si>
    <t>Администрация</t>
  </si>
  <si>
    <t>ул.Набережная</t>
  </si>
  <si>
    <t>Полиция</t>
  </si>
  <si>
    <t>ул.Ключевая,пер.Центральный</t>
  </si>
  <si>
    <t>ул.Ключевая</t>
  </si>
  <si>
    <t>ТП-20</t>
  </si>
  <si>
    <t>Оськин</t>
  </si>
  <si>
    <t>ООО "Звезда"</t>
  </si>
  <si>
    <t>ул.Совхозная</t>
  </si>
  <si>
    <t>ООО "СТК"</t>
  </si>
  <si>
    <t>ООО "Альбатрос-Сервис"</t>
  </si>
  <si>
    <t>ТП-40 Устьевое</t>
  </si>
  <si>
    <t>Пождепо</t>
  </si>
  <si>
    <t>Фидер №2 (Жил. Фонд)</t>
  </si>
  <si>
    <t>Фидер №3</t>
  </si>
  <si>
    <t>Фидер №4</t>
  </si>
  <si>
    <t>ТП-41Устьевое</t>
  </si>
  <si>
    <t>ул.Речная</t>
  </si>
  <si>
    <t>ул.Октябрьская</t>
  </si>
  <si>
    <t>ТП-42 Устьевое</t>
  </si>
  <si>
    <t>Контора КО</t>
  </si>
  <si>
    <t>ТП-42А Устьевое</t>
  </si>
  <si>
    <t>Фидер №1</t>
  </si>
  <si>
    <t>Фидер №2</t>
  </si>
  <si>
    <t>ТП - 2 А</t>
  </si>
  <si>
    <t>Камрыба</t>
  </si>
  <si>
    <t>ТП-2Б</t>
  </si>
  <si>
    <t>Медведев</t>
  </si>
  <si>
    <t>ТП-2В</t>
  </si>
  <si>
    <t>Воронин</t>
  </si>
  <si>
    <t>Сафрыгин</t>
  </si>
  <si>
    <t>Норис</t>
  </si>
  <si>
    <t>Гараж Пузынин</t>
  </si>
  <si>
    <t>ООО "Витязь Авто"</t>
  </si>
  <si>
    <t>"База РЭП" Газпром</t>
  </si>
  <si>
    <t>ТП-11А</t>
  </si>
  <si>
    <t>ООО "Аборигены- Камчатки"</t>
  </si>
  <si>
    <t>ТП-12А</t>
  </si>
  <si>
    <t>ООО "Исток"</t>
  </si>
  <si>
    <t>ТП-15</t>
  </si>
  <si>
    <t>ТП-29</t>
  </si>
  <si>
    <t>ОАО "Камчатгазпром"</t>
  </si>
  <si>
    <t>ТП-37 Устьевое</t>
  </si>
  <si>
    <t>ОАО "Колхоз Октябрь"</t>
  </si>
  <si>
    <t>ТП-17 А</t>
  </si>
  <si>
    <t>ООО "Кристалл"</t>
  </si>
  <si>
    <t>Название энергоузла: Козыревск  ДЭС-16</t>
  </si>
  <si>
    <t>1- Саратоа</t>
  </si>
  <si>
    <t>2- Комсомольская</t>
  </si>
  <si>
    <t>3-Безымянная</t>
  </si>
  <si>
    <t>4- Саратовская (маг)</t>
  </si>
  <si>
    <t>1- Рама</t>
  </si>
  <si>
    <t>По 6 кВ отключено</t>
  </si>
  <si>
    <t>1-Комсомольская(увал)</t>
  </si>
  <si>
    <t>2-Ленинская/Совет</t>
  </si>
  <si>
    <t>ТМ-180</t>
  </si>
  <si>
    <t>1-Больница</t>
  </si>
  <si>
    <t>2-Новая(увал)/Октябрь(маг)</t>
  </si>
  <si>
    <t>3-Служебный</t>
  </si>
  <si>
    <t>4-АЗС</t>
  </si>
  <si>
    <t>5-Новая (маг)</t>
  </si>
  <si>
    <t>6-Октябрь(увал)</t>
  </si>
  <si>
    <t>2 эт. (ведом) жил. Дом</t>
  </si>
  <si>
    <t>1-Советская</t>
  </si>
  <si>
    <t>2-ДРСУ</t>
  </si>
  <si>
    <t>3-Ленинская</t>
  </si>
  <si>
    <t>1- Новая 49-51</t>
  </si>
  <si>
    <t>2-Лесная</t>
  </si>
  <si>
    <t>3-Котельная +Лесхоз</t>
  </si>
  <si>
    <t>1- Белинского</t>
  </si>
  <si>
    <t>2-Островского</t>
  </si>
  <si>
    <t>3- Чехова</t>
  </si>
  <si>
    <t xml:space="preserve">ТМ-160                  </t>
  </si>
  <si>
    <t>1- Советская</t>
  </si>
  <si>
    <t>откл. По 6 кВ</t>
  </si>
  <si>
    <t>2- 2Й Рабочий</t>
  </si>
  <si>
    <t>3-Комсомольсепя</t>
  </si>
  <si>
    <t>ТП-Аэропорт</t>
  </si>
  <si>
    <t>ТМ- 63 головной учет</t>
  </si>
  <si>
    <t>ТП-Детский сад</t>
  </si>
  <si>
    <t>ТМ-2/250</t>
  </si>
  <si>
    <t>4-Дет.сад</t>
  </si>
  <si>
    <t>9-пер.3й Рабочий</t>
  </si>
  <si>
    <t>7-Комсомольская(маг)</t>
  </si>
  <si>
    <t>3-Советская</t>
  </si>
  <si>
    <t>ТП-1 Майчкоу РЩ-0,4 кВ от тп 1 фидер 1,2,3</t>
  </si>
  <si>
    <t>1-Зеленая</t>
  </si>
  <si>
    <t>2-РЩ-0,4 Набережная</t>
  </si>
  <si>
    <t>3-Майская</t>
  </si>
  <si>
    <t xml:space="preserve">1-Советская </t>
  </si>
  <si>
    <t>2-Комсомольская</t>
  </si>
  <si>
    <t>3-Набережная</t>
  </si>
  <si>
    <t>ф1 АТС</t>
  </si>
  <si>
    <t>ф2 Служебный</t>
  </si>
  <si>
    <t>Фидера 0,4 кВ от ГЩУ 0,4 кВ ДЭС</t>
  </si>
  <si>
    <t>ф6 Пищекомбинат</t>
  </si>
  <si>
    <t>ф7 ТУСМ</t>
  </si>
  <si>
    <t>ф10 МНС</t>
  </si>
  <si>
    <t>ф11 Магистраль</t>
  </si>
  <si>
    <t>площадка вертолет</t>
  </si>
  <si>
    <t>ДЭС-17</t>
  </si>
  <si>
    <t>Школьный городок</t>
  </si>
  <si>
    <t>Школьная котельная</t>
  </si>
  <si>
    <t>Рота</t>
  </si>
  <si>
    <t>Музей</t>
  </si>
  <si>
    <t>Школа новая</t>
  </si>
  <si>
    <t>РП-4</t>
  </si>
  <si>
    <t>Волокитиных 6 А</t>
  </si>
  <si>
    <t>Гагарина 5</t>
  </si>
  <si>
    <t>Верх 1</t>
  </si>
  <si>
    <t>Верх 2</t>
  </si>
  <si>
    <t>Телерадио</t>
  </si>
  <si>
    <t>ГМС</t>
  </si>
  <si>
    <t>Нижний</t>
  </si>
  <si>
    <t>Название энергоузла: Оссорский ЭУ,  ДЭС-12, п. Оссора.</t>
  </si>
  <si>
    <t>ТМ-560                                      ТМ-630 резерв</t>
  </si>
  <si>
    <t>р/з АСУАС</t>
  </si>
  <si>
    <t>Заводская 24</t>
  </si>
  <si>
    <t>Заводская, рыбкооп</t>
  </si>
  <si>
    <t>Стройцех</t>
  </si>
  <si>
    <t>ПРУ</t>
  </si>
  <si>
    <t>р/з СВК</t>
  </si>
  <si>
    <t>Флот</t>
  </si>
  <si>
    <t>Уличное освещение</t>
  </si>
  <si>
    <t>Северная котельная</t>
  </si>
  <si>
    <t>Пожарная часть</t>
  </si>
  <si>
    <t>Советская, РОВД</t>
  </si>
  <si>
    <t>Советская, госпрмхоз</t>
  </si>
  <si>
    <t>База СМУ</t>
  </si>
  <si>
    <t>ТМ-250                   ТМ-250 резерв</t>
  </si>
  <si>
    <t>Лукашевского</t>
  </si>
  <si>
    <t>Лукаш-го, мол.кухня</t>
  </si>
  <si>
    <t>Лукашевского 70</t>
  </si>
  <si>
    <t>маг. Восток</t>
  </si>
  <si>
    <t>Советская, средняя школа</t>
  </si>
  <si>
    <t>Школа-интернат</t>
  </si>
  <si>
    <t>Лукашевского 47</t>
  </si>
  <si>
    <t>Гараж ЖКХ</t>
  </si>
  <si>
    <t>"Котельная" школы</t>
  </si>
  <si>
    <t>Строительная</t>
  </si>
  <si>
    <t>ТМ-250                     ТМ-250 резерв</t>
  </si>
  <si>
    <t>Детский сад № 1</t>
  </si>
  <si>
    <t>ОПЦ-2</t>
  </si>
  <si>
    <t>РДК</t>
  </si>
  <si>
    <t>Строительная, Озерная</t>
  </si>
  <si>
    <t>р/з Оссора  ввод-1</t>
  </si>
  <si>
    <t>ОПЦ-1+Советская 74</t>
  </si>
  <si>
    <t>Привод аэропорта</t>
  </si>
  <si>
    <t>Заводская 9, 11</t>
  </si>
  <si>
    <t>Заводская, Советская</t>
  </si>
  <si>
    <t>ТМ-250                            ТМ-160 резерв</t>
  </si>
  <si>
    <t>КНС</t>
  </si>
  <si>
    <t>Советская 100</t>
  </si>
  <si>
    <t>Госбанк</t>
  </si>
  <si>
    <t>Лукашевского 59</t>
  </si>
  <si>
    <t>Лук-го 55, типография</t>
  </si>
  <si>
    <t>Советская 90, 88</t>
  </si>
  <si>
    <t>Лукашевского 57</t>
  </si>
  <si>
    <t>ТМ-400                   ТМ-250 резерв</t>
  </si>
  <si>
    <t>Рыбцех КАМА</t>
  </si>
  <si>
    <t>ДРСУ</t>
  </si>
  <si>
    <t>Советская</t>
  </si>
  <si>
    <t>Гараж аэропорта</t>
  </si>
  <si>
    <t>Советская 49 А</t>
  </si>
  <si>
    <t>КДП аэропорта</t>
  </si>
  <si>
    <t>Передающий аэропорта</t>
  </si>
  <si>
    <t>ТМ-160                   ТМ-160 резерв</t>
  </si>
  <si>
    <t>Лукашевского 3 -- 13</t>
  </si>
  <si>
    <t>Центральная 14</t>
  </si>
  <si>
    <t>Рыбинспекция</t>
  </si>
  <si>
    <t>Центральная 16 -- 24</t>
  </si>
  <si>
    <t>Почтовый 3</t>
  </si>
  <si>
    <t>Лук-го, Стро-я, Озерная</t>
  </si>
  <si>
    <t>ТМ-320                              ТМ-320 резерв</t>
  </si>
  <si>
    <t>Южная котельная</t>
  </si>
  <si>
    <t>Лукашевского 65А, 69</t>
  </si>
  <si>
    <t>Лукашевского 67</t>
  </si>
  <si>
    <t>Лукашевского 100</t>
  </si>
  <si>
    <t>Радиостанция р/з</t>
  </si>
  <si>
    <t>Лукашевского 71</t>
  </si>
  <si>
    <t>Советская, магазин</t>
  </si>
  <si>
    <t>Лукашевского 69А</t>
  </si>
  <si>
    <t>Южный микрорайон</t>
  </si>
  <si>
    <t>Госпромхоз</t>
  </si>
  <si>
    <t>Котельная ГПХ</t>
  </si>
  <si>
    <t>Советская, ГМС</t>
  </si>
  <si>
    <t>Здание РУС</t>
  </si>
  <si>
    <t>Общежитие ООО ДЭК</t>
  </si>
  <si>
    <t>Тубдиспансер</t>
  </si>
  <si>
    <t>Гараж ЦРБ</t>
  </si>
  <si>
    <t>Скважина воды-1</t>
  </si>
  <si>
    <t>Орбита</t>
  </si>
  <si>
    <t>Административный</t>
  </si>
  <si>
    <t>Скважина воды-2</t>
  </si>
  <si>
    <t>ТП-26</t>
  </si>
  <si>
    <t>Очистные сооружения</t>
  </si>
  <si>
    <t>Строительная 43</t>
  </si>
  <si>
    <t>Строительная 45</t>
  </si>
  <si>
    <t>Строительная 47, 49</t>
  </si>
  <si>
    <t>Лукашевского 66</t>
  </si>
  <si>
    <t>Лукашевского 68</t>
  </si>
  <si>
    <t>Строительная 41</t>
  </si>
  <si>
    <t>Строительная 39</t>
  </si>
  <si>
    <t>ТП-27</t>
  </si>
  <si>
    <t>ТМ-400                            ТМ-400 резерв</t>
  </si>
  <si>
    <t>ТП-28</t>
  </si>
  <si>
    <t>маг. Причал</t>
  </si>
  <si>
    <t>р/з Оссора</t>
  </si>
  <si>
    <t>ТП-30</t>
  </si>
  <si>
    <t>р/з Орочён</t>
  </si>
  <si>
    <t>ТП-31</t>
  </si>
  <si>
    <t>ТП-32</t>
  </si>
  <si>
    <t>Аэронавигация</t>
  </si>
  <si>
    <t>ТП-24</t>
  </si>
  <si>
    <t>жилой блок</t>
  </si>
  <si>
    <t>гараж</t>
  </si>
  <si>
    <t>Ленина 13</t>
  </si>
  <si>
    <t>Ул. Освещение</t>
  </si>
  <si>
    <t>Ул. Ленина</t>
  </si>
  <si>
    <t>Церковь</t>
  </si>
  <si>
    <t>Чубарова 12, 14</t>
  </si>
  <si>
    <t>Обухова</t>
  </si>
  <si>
    <t>д/с «Рябинка»</t>
  </si>
  <si>
    <t>Пролетарская 10</t>
  </si>
  <si>
    <t>Пролетарская 12</t>
  </si>
  <si>
    <t>д/с «Рябинка» (резерв)</t>
  </si>
  <si>
    <t>Туб. Блок Б ввод №1</t>
  </si>
  <si>
    <t>Туб. Блок Б ввод №2</t>
  </si>
  <si>
    <t>Туб. Блок А ввод №1</t>
  </si>
  <si>
    <t>ТМ-1000</t>
  </si>
  <si>
    <t>Туб. Блок А ввод №2</t>
  </si>
  <si>
    <t>Интернат Ввод 1</t>
  </si>
  <si>
    <t>Школа ввод №1</t>
  </si>
  <si>
    <t>Школа ввод №2</t>
  </si>
  <si>
    <t>Интернат Ввод 2</t>
  </si>
  <si>
    <t>Дальсвязь</t>
  </si>
  <si>
    <t>Эл котел ввод 1</t>
  </si>
  <si>
    <t>Эл котел ввод 2</t>
  </si>
  <si>
    <t>Ул. 50 лет КК дом 4,6</t>
  </si>
  <si>
    <t>ул. Обухова</t>
  </si>
  <si>
    <t>Маг. ЮНИ</t>
  </si>
  <si>
    <t>новый дом 50 лет КК</t>
  </si>
  <si>
    <t>МЖКХ</t>
  </si>
  <si>
    <t>Библиотека</t>
  </si>
  <si>
    <t>Торговый дом</t>
  </si>
  <si>
    <t>ЖБИ</t>
  </si>
  <si>
    <t xml:space="preserve">Казна </t>
  </si>
  <si>
    <t>ГОССТАТ</t>
  </si>
  <si>
    <t>Гиля 6</t>
  </si>
  <si>
    <t>Гиля 4</t>
  </si>
  <si>
    <t>Ленина 23</t>
  </si>
  <si>
    <t>След. комитет</t>
  </si>
  <si>
    <t>Детская площадка</t>
  </si>
  <si>
    <t>Космонавтов</t>
  </si>
  <si>
    <t>Химчистка</t>
  </si>
  <si>
    <t>Беккерева</t>
  </si>
  <si>
    <t>Пилорама</t>
  </si>
  <si>
    <t>Совхоз</t>
  </si>
  <si>
    <t>ТСО "Дархита"</t>
  </si>
  <si>
    <t>АЗС</t>
  </si>
  <si>
    <t>ИП САЛЫНСКИЙ</t>
  </si>
  <si>
    <t>КАФЕ</t>
  </si>
  <si>
    <t>ДАЧИ</t>
  </si>
  <si>
    <t>уч. Корпус</t>
  </si>
  <si>
    <t>Налоговая</t>
  </si>
  <si>
    <t>ДОМ Радио</t>
  </si>
  <si>
    <t>Пенсионный Фонд</t>
  </si>
  <si>
    <t>ЧУБАРОВА 8</t>
  </si>
  <si>
    <t>Дисп. №1 Водоканал</t>
  </si>
  <si>
    <t>Дисп. №2 Водоканал</t>
  </si>
  <si>
    <t>СЕЙСМОСТАНЦИЯ</t>
  </si>
  <si>
    <t>Передвижная энергетика</t>
  </si>
  <si>
    <t>Котельная-2</t>
  </si>
  <si>
    <t>Дорожный участок</t>
  </si>
  <si>
    <t>Гараж пенсион. Фонда</t>
  </si>
  <si>
    <t>Д/С Солнышко</t>
  </si>
  <si>
    <t>Муз. Школа</t>
  </si>
  <si>
    <t>Ул. Советская</t>
  </si>
  <si>
    <t>АДМ окр. Резерв</t>
  </si>
  <si>
    <t>Билайн</t>
  </si>
  <si>
    <t>Гостиница</t>
  </si>
  <si>
    <t>Ресторан  резерв</t>
  </si>
  <si>
    <t>РКЦ</t>
  </si>
  <si>
    <t>Теплицы</t>
  </si>
  <si>
    <t>Насосы</t>
  </si>
  <si>
    <t>Очистные №1</t>
  </si>
  <si>
    <t>Очистные №2</t>
  </si>
  <si>
    <t>Поротова 35</t>
  </si>
  <si>
    <t>ГИЛЯ 14</t>
  </si>
  <si>
    <t>ГИЛЯ 16</t>
  </si>
  <si>
    <t>ГИЛЯ 18</t>
  </si>
  <si>
    <t>ГИЛЯ 20</t>
  </si>
  <si>
    <t>и.п.Нестерова</t>
  </si>
  <si>
    <t>Надежда маг.</t>
  </si>
  <si>
    <t xml:space="preserve">Чубарова 20 </t>
  </si>
  <si>
    <t xml:space="preserve">Чубарова 18 </t>
  </si>
  <si>
    <t>Сторожка</t>
  </si>
  <si>
    <t>КЧП</t>
  </si>
  <si>
    <t>Садко</t>
  </si>
  <si>
    <t>ИП "Прудников"</t>
  </si>
  <si>
    <t>ФСБ</t>
  </si>
  <si>
    <t>Инфекция №1</t>
  </si>
  <si>
    <t>Инфекция №2</t>
  </si>
  <si>
    <t>Стационар №1</t>
  </si>
  <si>
    <t>Стационар №2</t>
  </si>
  <si>
    <t>Поссовет</t>
  </si>
  <si>
    <t xml:space="preserve">Чубарова 1 </t>
  </si>
  <si>
    <t>КТПН 2</t>
  </si>
  <si>
    <t>Название энергоузла: Палана ДЭС-10</t>
  </si>
  <si>
    <t>400.400</t>
  </si>
  <si>
    <t>Кинотеатр</t>
  </si>
  <si>
    <t>Старый ДОМ</t>
  </si>
  <si>
    <t>Стадион (демонтирован)</t>
  </si>
  <si>
    <t>ЧУБАРОВА 16.18.20,ПОРОТОВА 33</t>
  </si>
  <si>
    <t>Застава</t>
  </si>
  <si>
    <t xml:space="preserve">Название энергоузла: Ключевской РЭС,  ДЭС-22         20 июня 2018 г. </t>
  </si>
  <si>
    <t>ТМ-320</t>
  </si>
  <si>
    <t>2-Госбанк</t>
  </si>
  <si>
    <t>4-Милиция</t>
  </si>
  <si>
    <t>7-Вулканостанция</t>
  </si>
  <si>
    <t>8-Шашлычная</t>
  </si>
  <si>
    <t>1- ул.Майская</t>
  </si>
  <si>
    <t>2-Дрожный участок</t>
  </si>
  <si>
    <t>3-ул.Кирова</t>
  </si>
  <si>
    <t>ТМ-100                        ТМ-400</t>
  </si>
  <si>
    <t>4- Орбита ввод №1</t>
  </si>
  <si>
    <t>8- Орбита ввод №2</t>
  </si>
  <si>
    <t>без нагрузки</t>
  </si>
  <si>
    <t>ТМ-250                    ТМ-320</t>
  </si>
  <si>
    <t>4- мжд ул.Красноармейская 2</t>
  </si>
  <si>
    <t>6-детский сад Елочка</t>
  </si>
  <si>
    <t>8-ул.Школьная</t>
  </si>
  <si>
    <t>1-магазин Аурум</t>
  </si>
  <si>
    <t>2-Бойлерная</t>
  </si>
  <si>
    <t>3-ул.Северная</t>
  </si>
  <si>
    <t>4-ул.Чкалова</t>
  </si>
  <si>
    <t>5-Школа</t>
  </si>
  <si>
    <t>КТПН-8</t>
  </si>
  <si>
    <t>1- Насосная ввод№1</t>
  </si>
  <si>
    <t>2-Насосная ввод№2</t>
  </si>
  <si>
    <t>3-магазин Долина</t>
  </si>
  <si>
    <t>4-гараж</t>
  </si>
  <si>
    <t>1- ул.Колхозная 81,83</t>
  </si>
  <si>
    <t>2-ул.Стахановская</t>
  </si>
  <si>
    <t>5-уличное освещение</t>
  </si>
  <si>
    <t>10-ул.Кирова, Набережная</t>
  </si>
  <si>
    <t>15-ул.Кабакова</t>
  </si>
  <si>
    <t>МТП-10</t>
  </si>
  <si>
    <t xml:space="preserve">             ТМ-250                  </t>
  </si>
  <si>
    <t>1-ИП. Ханзутин</t>
  </si>
  <si>
    <t>2-Пищекомбинат</t>
  </si>
  <si>
    <t>3-ул.Колхозная</t>
  </si>
  <si>
    <t>4-Котельная №6</t>
  </si>
  <si>
    <t>5-ЗГМО</t>
  </si>
  <si>
    <t>ТМ-180                   ТМ-180</t>
  </si>
  <si>
    <t>2-Котельная №11</t>
  </si>
  <si>
    <t>4-Агрофирма авто РММ</t>
  </si>
  <si>
    <t>5-ГСМ</t>
  </si>
  <si>
    <t>8-Склад,контора</t>
  </si>
  <si>
    <t>11-Скважина</t>
  </si>
  <si>
    <t>КТПН-12</t>
  </si>
  <si>
    <t>1-ул. 23 Партсъезда</t>
  </si>
  <si>
    <t>2-частный сектор</t>
  </si>
  <si>
    <t>3-Котельная №11</t>
  </si>
  <si>
    <t>4-ул.Кабакова</t>
  </si>
  <si>
    <t>КТПН-13</t>
  </si>
  <si>
    <t>1-Котельная №8, АБЗ</t>
  </si>
  <si>
    <t>2-мжд ул.Школьная 32А</t>
  </si>
  <si>
    <t>3-мжд ул.Школьная 34</t>
  </si>
  <si>
    <t>5-дачный участок</t>
  </si>
  <si>
    <t>6- уличное освещение</t>
  </si>
  <si>
    <t>КТПН-15</t>
  </si>
  <si>
    <t>1-ул.Советская</t>
  </si>
  <si>
    <t>2-ул.Октябрьская</t>
  </si>
  <si>
    <t>3-ул.Кирова,Советская</t>
  </si>
  <si>
    <t>4-уличное освещение</t>
  </si>
  <si>
    <t>5- Советская 51</t>
  </si>
  <si>
    <t>МТП-16</t>
  </si>
  <si>
    <t>1-Школа</t>
  </si>
  <si>
    <t xml:space="preserve">2-Поселок </t>
  </si>
  <si>
    <t>3-Котельная</t>
  </si>
  <si>
    <t>ТМ-400 ТМ-400</t>
  </si>
  <si>
    <t>1-ул.Свободная</t>
  </si>
  <si>
    <t>2-БиЛайн</t>
  </si>
  <si>
    <t>3- Стройка</t>
  </si>
  <si>
    <t>4-ул.Школьная, Сибирская, Восточная</t>
  </si>
  <si>
    <t>5-МТС</t>
  </si>
  <si>
    <t>6-ул.Строительная</t>
  </si>
  <si>
    <t>8-ул.Красноармейская</t>
  </si>
  <si>
    <t>9-ул.Стадионная</t>
  </si>
  <si>
    <t>10-Мегафон</t>
  </si>
  <si>
    <t>11-Ростелеком</t>
  </si>
  <si>
    <t>12-уличное освещение</t>
  </si>
  <si>
    <t>МТП-18</t>
  </si>
  <si>
    <t>1-МРЛ</t>
  </si>
  <si>
    <t>демонтирована</t>
  </si>
  <si>
    <t>КТПН-19</t>
  </si>
  <si>
    <t>1-Мостоотряд</t>
  </si>
  <si>
    <t>2-ул.Вулканическая</t>
  </si>
  <si>
    <t>4-ул.Камчатская</t>
  </si>
  <si>
    <t>ТП-25</t>
  </si>
  <si>
    <t>2-АЗС</t>
  </si>
  <si>
    <t>3-мжд ул.Пионерская 10</t>
  </si>
  <si>
    <t>4-Прокуратура</t>
  </si>
  <si>
    <t>7-мжд ул.Пионерская 9</t>
  </si>
  <si>
    <t>9-Бойлерная</t>
  </si>
  <si>
    <t>МТП-32</t>
  </si>
  <si>
    <t>1-ул.Солнечная</t>
  </si>
  <si>
    <t>2-Водозабор</t>
  </si>
  <si>
    <t>3-ул.Комсомольская</t>
  </si>
  <si>
    <t>ТП-34</t>
  </si>
  <si>
    <t>1-ул.8 Марта</t>
  </si>
  <si>
    <t>2-ул.23 партсъезда</t>
  </si>
  <si>
    <t>3-Колосок</t>
  </si>
  <si>
    <t>4-ул.Ключевская</t>
  </si>
  <si>
    <t>ТП-37</t>
  </si>
  <si>
    <t>ТМ-63                        ТМ-63</t>
  </si>
  <si>
    <t>2- Отделение полиции ввод№1, мжд ул.Строительная 15,17, котельная №12 резерв</t>
  </si>
  <si>
    <t>9-Отделение полиции ввод№2</t>
  </si>
  <si>
    <t>ТП-38</t>
  </si>
  <si>
    <t>1-освещение автодороги</t>
  </si>
  <si>
    <t>2-Котельная №1</t>
  </si>
  <si>
    <t>3-тепловодхоз котельная</t>
  </si>
  <si>
    <t>4-Тепловодхоз контора</t>
  </si>
  <si>
    <t>ТП-40</t>
  </si>
  <si>
    <t>ТМ-400                       ТМ-400</t>
  </si>
  <si>
    <t>3- Вулканостанция</t>
  </si>
  <si>
    <t>4-Пищеблок ввод№1</t>
  </si>
  <si>
    <t>6-ГРЩ больницы ввод№1</t>
  </si>
  <si>
    <t>7-Гостиница</t>
  </si>
  <si>
    <t>10-ГРЩ больницы ввод№2</t>
  </si>
  <si>
    <t>11-ул.Рабочая</t>
  </si>
  <si>
    <t>13-Пищеблок ввод№2</t>
  </si>
  <si>
    <t>21.06.2018г.</t>
  </si>
  <si>
    <t>Название энергоузла     БСУ Средне-Камчатский  ЭР    с. Эссо   Летний период - июнь 2018 г.</t>
  </si>
  <si>
    <t>"Тундровая-1"</t>
  </si>
  <si>
    <t>"Совхозная"</t>
  </si>
  <si>
    <t>ТМ=100</t>
  </si>
  <si>
    <t>"Терешковой"</t>
  </si>
  <si>
    <t>"Ленина"</t>
  </si>
  <si>
    <t>"м-н Заря"</t>
  </si>
  <si>
    <t>"Худ.школа"</t>
  </si>
  <si>
    <t>"Насосная"</t>
  </si>
  <si>
    <t>"МОПКХ"</t>
  </si>
  <si>
    <t>"Тепло Земли"</t>
  </si>
  <si>
    <t>"Интернат"</t>
  </si>
  <si>
    <t>"14-ти кв. Дом"</t>
  </si>
  <si>
    <t>"12-ти кв. Дом"</t>
  </si>
  <si>
    <t>"Нагорная"</t>
  </si>
  <si>
    <t>"Детский сад"</t>
  </si>
  <si>
    <t>"База МОПКХ"</t>
  </si>
  <si>
    <t>"БИЛАЙН"</t>
  </si>
  <si>
    <t>"Козлов"</t>
  </si>
  <si>
    <t>"КНС"</t>
  </si>
  <si>
    <t>"Муз.школа"</t>
  </si>
  <si>
    <t>"Горнолыжня база"</t>
  </si>
  <si>
    <t>"Лесная"</t>
  </si>
  <si>
    <t>"Березовая"</t>
  </si>
  <si>
    <t>"ПАРАМУШИР"</t>
  </si>
  <si>
    <t>"Мостовая"</t>
  </si>
  <si>
    <t>"Дом пристарелых"</t>
  </si>
  <si>
    <t>"Молочный цех"</t>
  </si>
  <si>
    <t>"Коровник"</t>
  </si>
  <si>
    <t>"ДРСУ"</t>
  </si>
  <si>
    <t>"Нагорная 50"</t>
  </si>
  <si>
    <t>"Нагорная МЧС"</t>
  </si>
  <si>
    <t>"60-лет СССР"</t>
  </si>
  <si>
    <t>"Южная"</t>
  </si>
  <si>
    <t>"РДК"</t>
  </si>
  <si>
    <t>"Телевидение"</t>
  </si>
  <si>
    <t>"ПЕКАРНЯ"</t>
  </si>
  <si>
    <t>"Гараж"</t>
  </si>
  <si>
    <t>"Солнечный"</t>
  </si>
  <si>
    <t>"12-ти кв. Дома"</t>
  </si>
  <si>
    <t>"пер. Школьный"</t>
  </si>
  <si>
    <t>"Общий"</t>
  </si>
  <si>
    <t>"приют СКАРА"</t>
  </si>
  <si>
    <t>"Пилорама"</t>
  </si>
  <si>
    <t>"ИП Яценко"</t>
  </si>
  <si>
    <t>"Березовая прав."</t>
  </si>
  <si>
    <t>"Березовая лев."</t>
  </si>
  <si>
    <t>"Насосная школы"</t>
  </si>
  <si>
    <t>Название энергоузла: Анавгай 10/0,4</t>
  </si>
  <si>
    <t>1-Билайн</t>
  </si>
  <si>
    <t>2-МТС</t>
  </si>
  <si>
    <t>4-Октябрьская</t>
  </si>
  <si>
    <t>5- Насосная гор.</t>
  </si>
  <si>
    <t>6-Вертолет</t>
  </si>
  <si>
    <t>1-Ленинская</t>
  </si>
  <si>
    <t>2-Советская</t>
  </si>
  <si>
    <t>3- ул. Освещение</t>
  </si>
  <si>
    <t>1-Гараж</t>
  </si>
  <si>
    <t>1-МЧС</t>
  </si>
  <si>
    <t>2-Дет. Сад</t>
  </si>
  <si>
    <t>Название энергоузла: Усть-Камчатский ЭУ</t>
  </si>
  <si>
    <t>ТП-2 А</t>
  </si>
  <si>
    <t>СРБ</t>
  </si>
  <si>
    <t>СРМ</t>
  </si>
  <si>
    <t>Дачные постройки</t>
  </si>
  <si>
    <t>РКЗ</t>
  </si>
  <si>
    <t>Автомойка</t>
  </si>
  <si>
    <t>Военкомат</t>
  </si>
  <si>
    <t>Школа № 3</t>
  </si>
  <si>
    <t>Д/с Ромашка</t>
  </si>
  <si>
    <t>Универмаг</t>
  </si>
  <si>
    <t>М-н  Валентина</t>
  </si>
  <si>
    <t>Калинина 4</t>
  </si>
  <si>
    <t>М-н Авто</t>
  </si>
  <si>
    <t>Ленина 16</t>
  </si>
  <si>
    <t>Лесная ГСМ</t>
  </si>
  <si>
    <t>Лесная Резерв</t>
  </si>
  <si>
    <t>ИП Попов</t>
  </si>
  <si>
    <t>Частные дома</t>
  </si>
  <si>
    <t>Лазо</t>
  </si>
  <si>
    <t>Бойлер</t>
  </si>
  <si>
    <t>ТМ-300 в работе    ТМ-300 в резерве</t>
  </si>
  <si>
    <t>Бодрова 3</t>
  </si>
  <si>
    <t>АТС</t>
  </si>
  <si>
    <t>Горького</t>
  </si>
  <si>
    <t>Бодрова 22-30</t>
  </si>
  <si>
    <t>Спорт.зал</t>
  </si>
  <si>
    <t>Горького-Бодрова</t>
  </si>
  <si>
    <t>Ленина-Бодрова</t>
  </si>
  <si>
    <t>Ленина 62-70</t>
  </si>
  <si>
    <t>Ленина 72-80</t>
  </si>
  <si>
    <t>АТП</t>
  </si>
  <si>
    <t>Поселок</t>
  </si>
  <si>
    <t>ПУ-13</t>
  </si>
  <si>
    <t>Рыб.инспекция</t>
  </si>
  <si>
    <t>Ленина 103-109</t>
  </si>
  <si>
    <t>Крашенинникова</t>
  </si>
  <si>
    <t>ТМ-100 № 81405</t>
  </si>
  <si>
    <t>Гараж Попова</t>
  </si>
  <si>
    <t>ИП Смердов</t>
  </si>
  <si>
    <t>Пож. Часть</t>
  </si>
  <si>
    <t>Холодильник</t>
  </si>
  <si>
    <t>Лесная</t>
  </si>
  <si>
    <t>ТВХ</t>
  </si>
  <si>
    <t>Д/д Росинка 1</t>
  </si>
  <si>
    <t>Д/д Росинка 2</t>
  </si>
  <si>
    <t>Лазо 2А</t>
  </si>
  <si>
    <t>Лазо 14-16</t>
  </si>
  <si>
    <t>ТП-31 10/0,4</t>
  </si>
  <si>
    <t>Водонасосная</t>
  </si>
  <si>
    <t>ТП-32 10/0,4</t>
  </si>
  <si>
    <t>ТМ-400
ТМ-630 резерв</t>
  </si>
  <si>
    <t>Дом 1</t>
  </si>
  <si>
    <t>Дом 2</t>
  </si>
  <si>
    <t>Дом 3</t>
  </si>
  <si>
    <t>Дом 5</t>
  </si>
  <si>
    <t>Дом 6-7</t>
  </si>
  <si>
    <t>Дом 7</t>
  </si>
  <si>
    <t>Очистные</t>
  </si>
  <si>
    <t>Стройка д 4</t>
  </si>
  <si>
    <t>М-н "У Ромы"</t>
  </si>
  <si>
    <t>М-н "Ваш дом"</t>
  </si>
  <si>
    <t>ТП-33</t>
  </si>
  <si>
    <t>ДОЦ</t>
  </si>
  <si>
    <t>Гранит</t>
  </si>
  <si>
    <t>Восток-рыба</t>
  </si>
  <si>
    <t>ТП-48 10/0,4</t>
  </si>
  <si>
    <t>Клуб</t>
  </si>
  <si>
    <t>Юбилейная четная</t>
  </si>
  <si>
    <t>Юбилейная нечетная</t>
  </si>
  <si>
    <t>ТП-50 10/0,4</t>
  </si>
  <si>
    <t>ТМ-400 
ТМ-400 резерв</t>
  </si>
  <si>
    <t>Дом 8</t>
  </si>
  <si>
    <t>Дом 9</t>
  </si>
  <si>
    <t>Дом 10</t>
  </si>
  <si>
    <t>Дом 13</t>
  </si>
  <si>
    <t xml:space="preserve">Дом 14 </t>
  </si>
  <si>
    <t>Дом 15-16</t>
  </si>
  <si>
    <t>Школа 2 ввод 1</t>
  </si>
  <si>
    <t>Школа 2 ввод 2</t>
  </si>
  <si>
    <t>Дом 19</t>
  </si>
  <si>
    <t>Дом 24 (админ.)</t>
  </si>
  <si>
    <t>Дом 25</t>
  </si>
  <si>
    <t>ТП-55 10/0,4</t>
  </si>
  <si>
    <t>Аэрофлотская 1</t>
  </si>
  <si>
    <t>ТП-56 10/0,4</t>
  </si>
  <si>
    <t>Погранзастава</t>
  </si>
  <si>
    <t>ТП-57 10/0,4</t>
  </si>
  <si>
    <t>ТМ-400
ТМ-400 резерв</t>
  </si>
  <si>
    <t>Дом 11-1</t>
  </si>
  <si>
    <t>Дом 11-2</t>
  </si>
  <si>
    <t>Дом 12-1</t>
  </si>
  <si>
    <t>Дом 12-2</t>
  </si>
  <si>
    <t>Дом 17</t>
  </si>
  <si>
    <t>Дом 18</t>
  </si>
  <si>
    <t>Дом 20</t>
  </si>
  <si>
    <t>Дом 27</t>
  </si>
  <si>
    <t>Дом 28</t>
  </si>
  <si>
    <t>д/с Снежинка-1</t>
  </si>
  <si>
    <t>д/с Снежинка-2</t>
  </si>
  <si>
    <t>м-н Холкам, Банк</t>
  </si>
  <si>
    <t>Нар. освещение</t>
  </si>
  <si>
    <t>Котельная № 4</t>
  </si>
  <si>
    <t>Мегафон</t>
  </si>
  <si>
    <t>ТП-58</t>
  </si>
  <si>
    <t>Вист</t>
  </si>
  <si>
    <t>ГСМ УК РЭС</t>
  </si>
  <si>
    <t>ГСМ ТВХ</t>
  </si>
  <si>
    <t>ТП-59 10/0,4</t>
  </si>
  <si>
    <t>Ростелеком</t>
  </si>
  <si>
    <t>Почта</t>
  </si>
  <si>
    <t>Телевидение</t>
  </si>
  <si>
    <t>Эл. бойлер</t>
  </si>
  <si>
    <t>ТМ-60</t>
  </si>
  <si>
    <t>ТП-63 35/0,4</t>
  </si>
  <si>
    <t>Водонасосная № 1</t>
  </si>
  <si>
    <t>ТП-64 35/0,4</t>
  </si>
  <si>
    <t>Склад ГСМ в/ч 25522</t>
  </si>
  <si>
    <t>ТП-65 35/0,4</t>
  </si>
  <si>
    <t>Склад ГСМ  о. Чаячий</t>
  </si>
  <si>
    <t>ТП-66 10/0,4</t>
  </si>
  <si>
    <t>ТМ-630
ТМ-630 резерв</t>
  </si>
  <si>
    <t>Советская 2а-2б</t>
  </si>
  <si>
    <t>ЦКиД ввод № 1</t>
  </si>
  <si>
    <t>ЦКиД ввод № 2</t>
  </si>
  <si>
    <t>ЦРБ ввод № 1</t>
  </si>
  <si>
    <t>ЦРБ ввод № 2</t>
  </si>
  <si>
    <t>Стройка погран.</t>
  </si>
  <si>
    <t>РОВД</t>
  </si>
  <si>
    <t>Котельная № 10 ЦРБ</t>
  </si>
  <si>
    <t>Стройка домов</t>
  </si>
  <si>
    <t>Советская 2 ввод 1</t>
  </si>
  <si>
    <t>Советская 2 ввод 2</t>
  </si>
  <si>
    <t>Теплоучасток</t>
  </si>
  <si>
    <t>Котельная ЦРБ</t>
  </si>
  <si>
    <t>ТП-67</t>
  </si>
  <si>
    <t xml:space="preserve">ООО "Дельта Фиш" </t>
  </si>
  <si>
    <t>ТП-68</t>
  </si>
  <si>
    <t>ООО "Восток-рыба"</t>
  </si>
  <si>
    <t>ТП-69</t>
  </si>
  <si>
    <t>ООО "Соболь"</t>
  </si>
  <si>
    <t>ТП-70</t>
  </si>
  <si>
    <t>ТП-71</t>
  </si>
  <si>
    <t>ТМ-630 ТМ-400</t>
  </si>
  <si>
    <t>ООО "Ничира"</t>
  </si>
  <si>
    <t>ТП-72 35/0,4</t>
  </si>
  <si>
    <t>Склад ГСМ  ООО "Запад-Восток сервис"</t>
  </si>
  <si>
    <t>ТП-73</t>
  </si>
  <si>
    <t>ТМ-250 ТМ-250</t>
  </si>
  <si>
    <t>Ферма</t>
  </si>
  <si>
    <t>Береговая охрана</t>
  </si>
  <si>
    <t>74 в отчетах не числиться, напряжение ?</t>
  </si>
  <si>
    <t>ТМ-400+400</t>
  </si>
  <si>
    <t>Указать фидера</t>
  </si>
  <si>
    <t>Указать отходящие фидера</t>
  </si>
  <si>
    <t>к/л Застава</t>
  </si>
  <si>
    <t>ООО "Заря"</t>
  </si>
  <si>
    <t>ТП-38 Устьевое</t>
  </si>
  <si>
    <t>ООО "Скит"</t>
  </si>
  <si>
    <t>ТП-39 Устьевое</t>
  </si>
  <si>
    <t>ТМ-630,160</t>
  </si>
  <si>
    <t xml:space="preserve">ТМ-160                </t>
  </si>
  <si>
    <t>ТП-</t>
  </si>
  <si>
    <t>ТМГ-100</t>
  </si>
  <si>
    <t xml:space="preserve">ТМ-250               </t>
  </si>
  <si>
    <t>ДЭС-17 отходящие 0,4 кВ от ЗРУ 6 кВ</t>
  </si>
  <si>
    <t>ТП-10 Пост береговой охраны</t>
  </si>
  <si>
    <t>ТП-11 Школьный городок</t>
  </si>
  <si>
    <t>250+250</t>
  </si>
  <si>
    <t>ТП-74 10/0,4</t>
  </si>
  <si>
    <t>ТМГ-400,400</t>
  </si>
  <si>
    <t>ТП-12 Аэропорт ТМГ</t>
  </si>
  <si>
    <t>6/0,4</t>
  </si>
  <si>
    <t>35/0,4</t>
  </si>
  <si>
    <t>У-К</t>
  </si>
  <si>
    <t>Ключи</t>
  </si>
  <si>
    <t>не учтены</t>
  </si>
  <si>
    <t>Эссо</t>
  </si>
  <si>
    <t>Анавгай</t>
  </si>
  <si>
    <t>Оссора</t>
  </si>
  <si>
    <t>Тигиль</t>
  </si>
  <si>
    <t>Палана</t>
  </si>
  <si>
    <t>Корф</t>
  </si>
  <si>
    <t>Каменское</t>
  </si>
  <si>
    <t>Тиличики</t>
  </si>
  <si>
    <t>Манилы</t>
  </si>
  <si>
    <t>Соболево</t>
  </si>
  <si>
    <t>Всего</t>
  </si>
  <si>
    <t>ВСЕГО:</t>
  </si>
  <si>
    <t>р/з Оссора  ввод-2</t>
  </si>
  <si>
    <t xml:space="preserve">Гаражи </t>
  </si>
  <si>
    <t xml:space="preserve">Вымпел </t>
  </si>
  <si>
    <t>Районная котельная</t>
  </si>
  <si>
    <t>Строитель-я 40+баня</t>
  </si>
  <si>
    <t>Рыбзавод АСУАС</t>
  </si>
  <si>
    <t xml:space="preserve">ТМ-100     </t>
  </si>
  <si>
    <t>ДЭС-1</t>
  </si>
  <si>
    <t>ф.1</t>
  </si>
  <si>
    <t>ф.2</t>
  </si>
  <si>
    <t>ф.3</t>
  </si>
  <si>
    <t>ф.4</t>
  </si>
  <si>
    <t>Ф-1 аэропорт</t>
  </si>
  <si>
    <t>Ф-2 магазины</t>
  </si>
  <si>
    <t>Ф-3  Котельная</t>
  </si>
  <si>
    <t>Ф-4 ДЭС-4</t>
  </si>
  <si>
    <t>Ф-5 Гараж ДЭС-4</t>
  </si>
  <si>
    <t>Ф-1 а/с" Камчатка"</t>
  </si>
  <si>
    <t>Ф-2 Тусм</t>
  </si>
  <si>
    <t>Ф-1 Котельная</t>
  </si>
  <si>
    <t>Ф-2 Больница</t>
  </si>
  <si>
    <t>Ф-1 д/сад</t>
  </si>
  <si>
    <t>Ф-2 ТВ</t>
  </si>
  <si>
    <t>Ф-3 школа</t>
  </si>
  <si>
    <t>Ф-4 ул.Тундровая</t>
  </si>
  <si>
    <t>Ф-5 л.Северная</t>
  </si>
  <si>
    <t>Федорова</t>
  </si>
  <si>
    <t>Жилфонд2</t>
  </si>
  <si>
    <t>ЦТП1</t>
  </si>
  <si>
    <t>ТП- Аэронавигация</t>
  </si>
  <si>
    <t>Промхоз</t>
  </si>
  <si>
    <t>ТП- ТПХ</t>
  </si>
  <si>
    <t>База</t>
  </si>
  <si>
    <t>ТП- 2 Майское 10/0,4 кВ</t>
  </si>
  <si>
    <t>декабрь</t>
  </si>
  <si>
    <t xml:space="preserve">ТМ-400                </t>
  </si>
  <si>
    <t>ООО СК Титан</t>
  </si>
  <si>
    <t>1-Партизанская 4/1</t>
  </si>
  <si>
    <t>8-Партизанская 4/2</t>
  </si>
  <si>
    <t>12-Спортзал, Кирова 134,136</t>
  </si>
  <si>
    <t>15-Партизанская 4/2     резерв</t>
  </si>
  <si>
    <t>17-Партизанская 4/1     резерв</t>
  </si>
  <si>
    <t>Носос</t>
  </si>
  <si>
    <t>"Гараж РИК"</t>
  </si>
  <si>
    <t>"Старая школа"</t>
  </si>
  <si>
    <t>ул.Ягодная</t>
  </si>
  <si>
    <t>Лесхоз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</si>
</sst>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[$-F400]h:mm:ss\ AM/PM"/>
    <numFmt numFmtId="166" formatCode="0.000"/>
    <numFmt numFmtId="167" formatCode="0.0000"/>
    <numFmt numFmtId="168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" fillId="0" borderId="0"/>
  </cellStyleXfs>
  <cellXfs count="1367">
    <xf numFmtId="0" fontId="0" fillId="0" borderId="0" xfId="0"/>
    <xf numFmtId="0" fontId="7" fillId="0" borderId="0" xfId="1" applyAlignment="1">
      <alignment horizontal="center" vertical="center" wrapText="1"/>
    </xf>
    <xf numFmtId="0" fontId="7" fillId="0" borderId="0" xfId="1" applyAlignment="1">
      <alignment horizontal="center" vertical="center" wrapText="1" shrinkToFit="1"/>
    </xf>
    <xf numFmtId="0" fontId="7" fillId="0" borderId="0" xfId="1"/>
    <xf numFmtId="0" fontId="8" fillId="0" borderId="0" xfId="1" applyFont="1" applyBorder="1" applyAlignment="1" applyProtection="1">
      <alignment horizontal="left" vertical="center" wrapText="1"/>
      <protection locked="0"/>
    </xf>
    <xf numFmtId="0" fontId="11" fillId="2" borderId="22" xfId="1" applyFont="1" applyFill="1" applyBorder="1" applyAlignment="1" applyProtection="1">
      <alignment horizontal="center" vertical="center" wrapText="1"/>
      <protection locked="0"/>
    </xf>
    <xf numFmtId="0" fontId="11" fillId="4" borderId="22" xfId="1" applyFont="1" applyFill="1" applyBorder="1" applyAlignment="1" applyProtection="1">
      <alignment horizontal="center" vertical="center" wrapText="1"/>
      <protection locked="0"/>
    </xf>
    <xf numFmtId="0" fontId="11" fillId="5" borderId="22" xfId="1" applyFont="1" applyFill="1" applyBorder="1" applyAlignment="1" applyProtection="1">
      <alignment horizontal="center" vertical="center" wrapText="1"/>
      <protection locked="0"/>
    </xf>
    <xf numFmtId="165" fontId="11" fillId="0" borderId="22" xfId="1" applyNumberFormat="1" applyFont="1" applyBorder="1" applyAlignment="1" applyProtection="1">
      <alignment horizontal="center" vertical="center" wrapText="1"/>
      <protection locked="0"/>
    </xf>
    <xf numFmtId="165" fontId="11" fillId="3" borderId="22" xfId="1" applyNumberFormat="1" applyFont="1" applyFill="1" applyBorder="1" applyAlignment="1">
      <alignment horizontal="center" vertical="center" wrapText="1"/>
    </xf>
    <xf numFmtId="165" fontId="11" fillId="3" borderId="21" xfId="1" applyNumberFormat="1" applyFont="1" applyFill="1" applyBorder="1" applyAlignment="1">
      <alignment horizontal="center" vertical="center" wrapText="1"/>
    </xf>
    <xf numFmtId="165" fontId="11" fillId="3" borderId="0" xfId="1" applyNumberFormat="1" applyFont="1" applyFill="1" applyBorder="1" applyAlignment="1">
      <alignment horizontal="center" vertical="center" wrapText="1"/>
    </xf>
    <xf numFmtId="165" fontId="11" fillId="3" borderId="23" xfId="1" applyNumberFormat="1" applyFont="1" applyFill="1" applyBorder="1" applyAlignment="1">
      <alignment horizontal="center" vertical="center" wrapText="1"/>
    </xf>
    <xf numFmtId="0" fontId="11" fillId="6" borderId="13" xfId="1" applyFont="1" applyFill="1" applyBorder="1" applyAlignment="1" applyProtection="1">
      <alignment horizontal="center" vertical="center" wrapText="1"/>
      <protection locked="0"/>
    </xf>
    <xf numFmtId="0" fontId="11" fillId="6" borderId="13" xfId="1" applyFont="1" applyFill="1" applyBorder="1" applyProtection="1">
      <protection locked="0"/>
    </xf>
    <xf numFmtId="2" fontId="14" fillId="3" borderId="13" xfId="1" applyNumberFormat="1" applyFont="1" applyFill="1" applyBorder="1" applyAlignment="1" applyProtection="1">
      <alignment horizontal="center" vertical="center" wrapText="1"/>
      <protection hidden="1"/>
    </xf>
    <xf numFmtId="2" fontId="14" fillId="3" borderId="13" xfId="1" applyNumberFormat="1" applyFont="1" applyFill="1" applyBorder="1" applyAlignment="1" applyProtection="1">
      <alignment horizontal="center" vertical="center" wrapText="1" shrinkToFit="1"/>
      <protection hidden="1"/>
    </xf>
    <xf numFmtId="0" fontId="11" fillId="7" borderId="26" xfId="1" applyFont="1" applyFill="1" applyBorder="1" applyAlignment="1" applyProtection="1">
      <alignment horizontal="center" vertical="center" wrapText="1"/>
      <protection locked="0"/>
    </xf>
    <xf numFmtId="0" fontId="11" fillId="7" borderId="26" xfId="1" applyFont="1" applyFill="1" applyBorder="1" applyProtection="1">
      <protection locked="0"/>
    </xf>
    <xf numFmtId="2" fontId="14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4" fillId="3" borderId="26" xfId="1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26" xfId="1" applyFont="1" applyFill="1" applyBorder="1" applyAlignment="1" applyProtection="1">
      <alignment horizontal="center" vertical="center" wrapText="1"/>
      <protection locked="0"/>
    </xf>
    <xf numFmtId="0" fontId="11" fillId="6" borderId="26" xfId="1" applyFont="1" applyFill="1" applyBorder="1" applyProtection="1">
      <protection locked="0"/>
    </xf>
    <xf numFmtId="0" fontId="11" fillId="6" borderId="18" xfId="1" applyFont="1" applyFill="1" applyBorder="1" applyAlignment="1" applyProtection="1">
      <alignment horizontal="center" vertical="center" wrapText="1"/>
      <protection locked="0"/>
    </xf>
    <xf numFmtId="0" fontId="11" fillId="6" borderId="18" xfId="1" applyFont="1" applyFill="1" applyBorder="1" applyProtection="1">
      <protection locked="0"/>
    </xf>
    <xf numFmtId="2" fontId="14" fillId="3" borderId="18" xfId="1" applyNumberFormat="1" applyFont="1" applyFill="1" applyBorder="1" applyAlignment="1" applyProtection="1">
      <alignment horizontal="center" vertical="center" wrapText="1"/>
      <protection hidden="1"/>
    </xf>
    <xf numFmtId="2" fontId="14" fillId="3" borderId="18" xfId="1" applyNumberFormat="1" applyFont="1" applyFill="1" applyBorder="1" applyAlignment="1" applyProtection="1">
      <alignment horizontal="center" vertical="center" wrapText="1" shrinkToFit="1"/>
      <protection hidden="1"/>
    </xf>
    <xf numFmtId="0" fontId="11" fillId="7" borderId="13" xfId="1" applyFont="1" applyFill="1" applyBorder="1" applyProtection="1">
      <protection locked="0"/>
    </xf>
    <xf numFmtId="0" fontId="11" fillId="7" borderId="18" xfId="1" applyFont="1" applyFill="1" applyBorder="1" applyProtection="1">
      <protection locked="0"/>
    </xf>
    <xf numFmtId="0" fontId="11" fillId="7" borderId="31" xfId="1" applyFont="1" applyFill="1" applyBorder="1" applyAlignment="1" applyProtection="1">
      <alignment horizontal="center" vertical="center" wrapText="1"/>
      <protection locked="0"/>
    </xf>
    <xf numFmtId="0" fontId="11" fillId="7" borderId="31" xfId="1" applyFont="1" applyFill="1" applyBorder="1" applyProtection="1">
      <protection locked="0"/>
    </xf>
    <xf numFmtId="0" fontId="11" fillId="7" borderId="18" xfId="1" applyFont="1" applyFill="1" applyBorder="1" applyAlignment="1" applyProtection="1">
      <alignment horizontal="center" vertical="center" wrapText="1"/>
      <protection locked="0"/>
    </xf>
    <xf numFmtId="0" fontId="11" fillId="6" borderId="31" xfId="1" applyFont="1" applyFill="1" applyBorder="1" applyAlignment="1" applyProtection="1">
      <alignment horizontal="center" vertical="center" wrapText="1"/>
      <protection locked="0"/>
    </xf>
    <xf numFmtId="0" fontId="11" fillId="7" borderId="27" xfId="1" applyFont="1" applyFill="1" applyBorder="1" applyProtection="1">
      <protection locked="0"/>
    </xf>
    <xf numFmtId="0" fontId="11" fillId="6" borderId="27" xfId="1" applyFont="1" applyFill="1" applyBorder="1" applyAlignment="1" applyProtection="1">
      <alignment horizontal="center" vertical="center" wrapText="1"/>
      <protection locked="0"/>
    </xf>
    <xf numFmtId="2" fontId="14" fillId="3" borderId="13" xfId="1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26" xfId="1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18" xfId="1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0" xfId="2" applyAlignment="1">
      <alignment horizontal="center" vertical="center" wrapText="1"/>
    </xf>
    <xf numFmtId="0" fontId="6" fillId="0" borderId="0" xfId="2" applyAlignment="1">
      <alignment horizontal="center" vertical="center" wrapText="1" shrinkToFit="1"/>
    </xf>
    <xf numFmtId="0" fontId="6" fillId="0" borderId="0" xfId="2"/>
    <xf numFmtId="0" fontId="8" fillId="0" borderId="0" xfId="2" applyFont="1" applyBorder="1" applyAlignment="1" applyProtection="1">
      <alignment horizontal="left" vertical="center" wrapText="1"/>
      <protection locked="0"/>
    </xf>
    <xf numFmtId="0" fontId="11" fillId="2" borderId="22" xfId="2" applyFont="1" applyFill="1" applyBorder="1" applyAlignment="1" applyProtection="1">
      <alignment horizontal="center" vertical="center" wrapText="1"/>
      <protection locked="0"/>
    </xf>
    <xf numFmtId="0" fontId="11" fillId="4" borderId="22" xfId="2" applyFont="1" applyFill="1" applyBorder="1" applyAlignment="1" applyProtection="1">
      <alignment horizontal="center" vertical="center" wrapText="1"/>
      <protection locked="0"/>
    </xf>
    <xf numFmtId="0" fontId="11" fillId="5" borderId="22" xfId="2" applyFont="1" applyFill="1" applyBorder="1" applyAlignment="1" applyProtection="1">
      <alignment horizontal="center" vertical="center" wrapText="1"/>
      <protection locked="0"/>
    </xf>
    <xf numFmtId="165" fontId="11" fillId="0" borderId="22" xfId="2" applyNumberFormat="1" applyFont="1" applyBorder="1" applyAlignment="1" applyProtection="1">
      <alignment horizontal="center" vertical="center" wrapText="1"/>
      <protection locked="0"/>
    </xf>
    <xf numFmtId="165" fontId="11" fillId="3" borderId="22" xfId="2" applyNumberFormat="1" applyFont="1" applyFill="1" applyBorder="1" applyAlignment="1">
      <alignment horizontal="center" vertical="center" wrapText="1"/>
    </xf>
    <xf numFmtId="165" fontId="11" fillId="3" borderId="21" xfId="2" applyNumberFormat="1" applyFont="1" applyFill="1" applyBorder="1" applyAlignment="1">
      <alignment horizontal="center" vertical="center" wrapText="1"/>
    </xf>
    <xf numFmtId="165" fontId="11" fillId="3" borderId="0" xfId="2" applyNumberFormat="1" applyFont="1" applyFill="1" applyBorder="1" applyAlignment="1">
      <alignment horizontal="center" vertical="center" wrapText="1"/>
    </xf>
    <xf numFmtId="165" fontId="11" fillId="3" borderId="23" xfId="2" applyNumberFormat="1" applyFont="1" applyFill="1" applyBorder="1" applyAlignment="1">
      <alignment horizontal="center" vertical="center" wrapText="1"/>
    </xf>
    <xf numFmtId="0" fontId="11" fillId="6" borderId="51" xfId="2" applyFont="1" applyFill="1" applyBorder="1" applyAlignment="1" applyProtection="1">
      <alignment horizontal="center" vertical="center" wrapText="1"/>
      <protection locked="0"/>
    </xf>
    <xf numFmtId="2" fontId="11" fillId="3" borderId="51" xfId="2" applyNumberFormat="1" applyFont="1" applyFill="1" applyBorder="1" applyAlignment="1" applyProtection="1">
      <alignment horizontal="center" vertical="center" wrapText="1"/>
      <protection hidden="1"/>
    </xf>
    <xf numFmtId="2" fontId="11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7" borderId="26" xfId="2" applyFont="1" applyFill="1" applyBorder="1" applyAlignment="1" applyProtection="1">
      <alignment horizontal="center" vertical="center" wrapText="1"/>
      <protection locked="0"/>
    </xf>
    <xf numFmtId="0" fontId="11" fillId="7" borderId="26" xfId="2" applyFont="1" applyFill="1" applyBorder="1" applyAlignment="1" applyProtection="1">
      <alignment horizontal="center" vertical="center"/>
      <protection locked="0"/>
    </xf>
    <xf numFmtId="2" fontId="11" fillId="3" borderId="26" xfId="2" applyNumberFormat="1" applyFont="1" applyFill="1" applyBorder="1" applyAlignment="1" applyProtection="1">
      <alignment horizontal="center" vertical="center" wrapText="1"/>
      <protection hidden="1"/>
    </xf>
    <xf numFmtId="2" fontId="11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26" xfId="2" applyFont="1" applyFill="1" applyBorder="1" applyAlignment="1" applyProtection="1">
      <alignment horizontal="center" vertical="center" wrapText="1"/>
      <protection locked="0"/>
    </xf>
    <xf numFmtId="0" fontId="11" fillId="6" borderId="26" xfId="2" applyFont="1" applyFill="1" applyBorder="1" applyAlignment="1" applyProtection="1">
      <alignment horizontal="center" vertical="center"/>
      <protection locked="0"/>
    </xf>
    <xf numFmtId="0" fontId="11" fillId="7" borderId="18" xfId="2" applyFont="1" applyFill="1" applyBorder="1" applyAlignment="1" applyProtection="1">
      <alignment horizontal="center" vertical="center" wrapText="1"/>
      <protection locked="0"/>
    </xf>
    <xf numFmtId="0" fontId="11" fillId="7" borderId="18" xfId="2" applyFont="1" applyFill="1" applyBorder="1" applyAlignment="1" applyProtection="1">
      <alignment horizontal="center" vertical="center"/>
      <protection locked="0"/>
    </xf>
    <xf numFmtId="2" fontId="11" fillId="3" borderId="18" xfId="2" applyNumberFormat="1" applyFont="1" applyFill="1" applyBorder="1" applyAlignment="1" applyProtection="1">
      <alignment horizontal="center" vertical="center" wrapText="1"/>
      <protection hidden="1"/>
    </xf>
    <xf numFmtId="2" fontId="11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51" xfId="2" applyNumberFormat="1" applyFont="1" applyFill="1" applyBorder="1" applyAlignment="1" applyProtection="1">
      <alignment horizontal="center" vertical="center" wrapText="1"/>
      <protection hidden="1"/>
    </xf>
    <xf numFmtId="2" fontId="14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7" borderId="26" xfId="2" applyFont="1" applyFill="1" applyBorder="1" applyProtection="1">
      <protection locked="0"/>
    </xf>
    <xf numFmtId="2" fontId="14" fillId="3" borderId="26" xfId="2" applyNumberFormat="1" applyFont="1" applyFill="1" applyBorder="1" applyAlignment="1" applyProtection="1">
      <alignment horizontal="center" vertical="center" wrapText="1"/>
      <protection hidden="1"/>
    </xf>
    <xf numFmtId="2" fontId="14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26" xfId="2" applyFont="1" applyFill="1" applyBorder="1" applyProtection="1">
      <protection locked="0"/>
    </xf>
    <xf numFmtId="0" fontId="11" fillId="7" borderId="18" xfId="2" applyFont="1" applyFill="1" applyBorder="1" applyProtection="1">
      <protection locked="0"/>
    </xf>
    <xf numFmtId="2" fontId="14" fillId="3" borderId="18" xfId="2" applyNumberFormat="1" applyFont="1" applyFill="1" applyBorder="1" applyAlignment="1" applyProtection="1">
      <alignment horizontal="center" vertical="center" wrapText="1"/>
      <protection hidden="1"/>
    </xf>
    <xf numFmtId="2" fontId="14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51" xfId="2" applyFont="1" applyFill="1" applyBorder="1" applyAlignment="1" applyProtection="1">
      <alignment horizontal="center" vertical="center"/>
      <protection locked="0"/>
    </xf>
    <xf numFmtId="2" fontId="6" fillId="0" borderId="0" xfId="2" applyNumberFormat="1"/>
    <xf numFmtId="0" fontId="11" fillId="7" borderId="31" xfId="2" applyFont="1" applyFill="1" applyBorder="1" applyAlignment="1" applyProtection="1">
      <alignment horizontal="center" vertical="center" wrapText="1"/>
      <protection locked="0"/>
    </xf>
    <xf numFmtId="2" fontId="11" fillId="3" borderId="31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2" applyFont="1" applyBorder="1"/>
    <xf numFmtId="0" fontId="12" fillId="0" borderId="0" xfId="2" applyFont="1"/>
    <xf numFmtId="0" fontId="12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40" xfId="2" applyFont="1" applyBorder="1"/>
    <xf numFmtId="0" fontId="11" fillId="6" borderId="13" xfId="2" applyFont="1" applyFill="1" applyBorder="1" applyAlignment="1" applyProtection="1">
      <alignment horizontal="center" vertical="center" wrapText="1"/>
      <protection locked="0"/>
    </xf>
    <xf numFmtId="0" fontId="11" fillId="6" borderId="13" xfId="2" applyFont="1" applyFill="1" applyBorder="1" applyAlignment="1" applyProtection="1">
      <alignment horizontal="center" vertical="center"/>
      <protection locked="0"/>
    </xf>
    <xf numFmtId="2" fontId="11" fillId="3" borderId="13" xfId="2" applyNumberFormat="1" applyFont="1" applyFill="1" applyBorder="1" applyAlignment="1" applyProtection="1">
      <alignment horizontal="center" vertical="center" wrapText="1"/>
      <protection hidden="1"/>
    </xf>
    <xf numFmtId="2" fontId="11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32" xfId="2" applyNumberFormat="1" applyFont="1" applyFill="1" applyBorder="1" applyAlignment="1" applyProtection="1">
      <alignment horizontal="center" vertical="center" wrapText="1"/>
      <protection hidden="1"/>
    </xf>
    <xf numFmtId="2" fontId="11" fillId="3" borderId="19" xfId="2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2" applyFont="1" applyFill="1" applyBorder="1" applyAlignment="1" applyProtection="1">
      <alignment horizontal="center" vertical="center" wrapText="1"/>
      <protection locked="0"/>
    </xf>
    <xf numFmtId="2" fontId="11" fillId="3" borderId="24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2" applyFont="1" applyBorder="1"/>
    <xf numFmtId="2" fontId="14" fillId="3" borderId="13" xfId="2" applyNumberFormat="1" applyFont="1" applyFill="1" applyBorder="1" applyAlignment="1" applyProtection="1">
      <alignment horizontal="center" vertical="center" wrapText="1"/>
      <protection hidden="1"/>
    </xf>
    <xf numFmtId="2" fontId="14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10" xfId="2" applyFont="1" applyFill="1" applyBorder="1" applyAlignment="1" applyProtection="1">
      <alignment horizontal="center" vertical="center"/>
      <protection locked="0"/>
    </xf>
    <xf numFmtId="0" fontId="11" fillId="6" borderId="18" xfId="2" applyFont="1" applyFill="1" applyBorder="1" applyAlignment="1" applyProtection="1">
      <alignment horizontal="center" vertical="center" wrapText="1"/>
      <protection locked="0"/>
    </xf>
    <xf numFmtId="0" fontId="11" fillId="6" borderId="18" xfId="2" applyFont="1" applyFill="1" applyBorder="1" applyAlignment="1" applyProtection="1">
      <alignment horizontal="center" vertical="center"/>
      <protection locked="0"/>
    </xf>
    <xf numFmtId="0" fontId="11" fillId="6" borderId="29" xfId="2" applyFont="1" applyFill="1" applyBorder="1" applyAlignment="1" applyProtection="1">
      <alignment horizontal="center" vertical="center"/>
      <protection locked="0"/>
    </xf>
    <xf numFmtId="0" fontId="11" fillId="7" borderId="24" xfId="2" applyFont="1" applyFill="1" applyBorder="1" applyAlignment="1" applyProtection="1">
      <alignment horizontal="center" vertical="center" wrapText="1"/>
      <protection locked="0"/>
    </xf>
    <xf numFmtId="2" fontId="14" fillId="3" borderId="31" xfId="2" applyNumberFormat="1" applyFont="1" applyFill="1" applyBorder="1" applyAlignment="1" applyProtection="1">
      <alignment horizontal="center" vertical="center" wrapText="1"/>
      <protection hidden="1"/>
    </xf>
    <xf numFmtId="2" fontId="14" fillId="3" borderId="31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10" xfId="2" applyFont="1" applyFill="1" applyBorder="1" applyAlignment="1" applyProtection="1">
      <alignment horizontal="center" vertical="center" wrapText="1"/>
      <protection locked="0"/>
    </xf>
    <xf numFmtId="0" fontId="15" fillId="0" borderId="47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2" fontId="15" fillId="0" borderId="0" xfId="2" applyNumberFormat="1" applyFont="1" applyBorder="1" applyAlignment="1">
      <alignment horizontal="center" vertical="center"/>
    </xf>
    <xf numFmtId="0" fontId="11" fillId="6" borderId="24" xfId="2" applyFont="1" applyFill="1" applyBorder="1" applyAlignment="1" applyProtection="1">
      <alignment horizontal="center" vertical="center"/>
      <protection locked="0"/>
    </xf>
    <xf numFmtId="0" fontId="11" fillId="6" borderId="29" xfId="2" applyFont="1" applyFill="1" applyBorder="1" applyAlignment="1" applyProtection="1">
      <alignment horizontal="center" vertical="center" wrapText="1"/>
      <protection locked="0"/>
    </xf>
    <xf numFmtId="2" fontId="14" fillId="3" borderId="29" xfId="2" applyNumberFormat="1" applyFont="1" applyFill="1" applyBorder="1" applyAlignment="1" applyProtection="1">
      <alignment horizontal="center" vertical="center" wrapText="1"/>
      <protection hidden="1"/>
    </xf>
    <xf numFmtId="2" fontId="14" fillId="3" borderId="29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2" borderId="31" xfId="2" applyFont="1" applyFill="1" applyBorder="1" applyAlignment="1" applyProtection="1">
      <alignment horizontal="center" vertical="center" wrapText="1"/>
      <protection locked="0"/>
    </xf>
    <xf numFmtId="0" fontId="11" fillId="4" borderId="31" xfId="2" applyFont="1" applyFill="1" applyBorder="1" applyAlignment="1" applyProtection="1">
      <alignment horizontal="center" vertical="center" wrapText="1"/>
      <protection locked="0"/>
    </xf>
    <xf numFmtId="0" fontId="11" fillId="5" borderId="31" xfId="2" applyFont="1" applyFill="1" applyBorder="1" applyAlignment="1" applyProtection="1">
      <alignment horizontal="center" vertical="center" wrapText="1"/>
      <protection locked="0"/>
    </xf>
    <xf numFmtId="165" fontId="11" fillId="0" borderId="31" xfId="2" applyNumberFormat="1" applyFont="1" applyBorder="1" applyAlignment="1" applyProtection="1">
      <alignment horizontal="center" vertical="center" wrapText="1"/>
      <protection locked="0"/>
    </xf>
    <xf numFmtId="165" fontId="11" fillId="4" borderId="31" xfId="2" applyNumberFormat="1" applyFont="1" applyFill="1" applyBorder="1" applyAlignment="1">
      <alignment horizontal="center" vertical="center" wrapText="1"/>
    </xf>
    <xf numFmtId="165" fontId="11" fillId="4" borderId="30" xfId="2" applyNumberFormat="1" applyFont="1" applyFill="1" applyBorder="1" applyAlignment="1">
      <alignment horizontal="center" vertical="center" wrapText="1"/>
    </xf>
    <xf numFmtId="165" fontId="11" fillId="4" borderId="32" xfId="2" applyNumberFormat="1" applyFont="1" applyFill="1" applyBorder="1" applyAlignment="1">
      <alignment horizontal="center" vertical="center" wrapText="1"/>
    </xf>
    <xf numFmtId="0" fontId="11" fillId="6" borderId="13" xfId="2" applyFont="1" applyFill="1" applyBorder="1" applyProtection="1">
      <protection locked="0"/>
    </xf>
    <xf numFmtId="0" fontId="11" fillId="6" borderId="14" xfId="2" applyFont="1" applyFill="1" applyBorder="1" applyProtection="1">
      <protection locked="0"/>
    </xf>
    <xf numFmtId="2" fontId="14" fillId="0" borderId="12" xfId="2" applyNumberFormat="1" applyFont="1" applyBorder="1" applyAlignment="1" applyProtection="1">
      <alignment horizontal="center" vertical="center" wrapText="1"/>
      <protection hidden="1"/>
    </xf>
    <xf numFmtId="2" fontId="14" fillId="0" borderId="24" xfId="2" applyNumberFormat="1" applyFont="1" applyBorder="1" applyAlignment="1" applyProtection="1">
      <alignment horizontal="center" vertical="center" wrapText="1"/>
      <protection hidden="1"/>
    </xf>
    <xf numFmtId="2" fontId="14" fillId="0" borderId="24" xfId="2" applyNumberFormat="1" applyFont="1" applyBorder="1" applyAlignment="1" applyProtection="1">
      <alignment horizontal="center" vertical="center" wrapText="1" shrinkToFit="1"/>
      <protection hidden="1"/>
    </xf>
    <xf numFmtId="0" fontId="11" fillId="7" borderId="28" xfId="2" applyFont="1" applyFill="1" applyBorder="1" applyProtection="1">
      <protection locked="0"/>
    </xf>
    <xf numFmtId="2" fontId="14" fillId="0" borderId="48" xfId="2" applyNumberFormat="1" applyFont="1" applyBorder="1" applyAlignment="1" applyProtection="1">
      <alignment horizontal="center" vertical="center" wrapText="1"/>
      <protection hidden="1"/>
    </xf>
    <xf numFmtId="2" fontId="14" fillId="0" borderId="26" xfId="2" applyNumberFormat="1" applyFont="1" applyBorder="1" applyAlignment="1" applyProtection="1">
      <alignment horizontal="center" vertical="center" wrapText="1"/>
      <protection hidden="1"/>
    </xf>
    <xf numFmtId="2" fontId="14" fillId="0" borderId="26" xfId="2" applyNumberFormat="1" applyFont="1" applyBorder="1" applyAlignment="1" applyProtection="1">
      <alignment horizontal="center" vertical="center" wrapText="1" shrinkToFit="1"/>
      <protection hidden="1"/>
    </xf>
    <xf numFmtId="2" fontId="14" fillId="0" borderId="13" xfId="2" applyNumberFormat="1" applyFont="1" applyBorder="1" applyAlignment="1" applyProtection="1">
      <alignment horizontal="center" vertical="center" wrapText="1"/>
      <protection hidden="1"/>
    </xf>
    <xf numFmtId="2" fontId="14" fillId="0" borderId="13" xfId="2" applyNumberFormat="1" applyFont="1" applyBorder="1" applyAlignment="1" applyProtection="1">
      <alignment horizontal="center" vertical="center" wrapText="1" shrinkToFit="1"/>
      <protection hidden="1"/>
    </xf>
    <xf numFmtId="2" fontId="14" fillId="0" borderId="25" xfId="2" applyNumberFormat="1" applyFont="1" applyBorder="1" applyAlignment="1" applyProtection="1">
      <alignment horizontal="center" vertical="center" wrapText="1"/>
      <protection hidden="1"/>
    </xf>
    <xf numFmtId="0" fontId="11" fillId="6" borderId="28" xfId="2" applyFont="1" applyFill="1" applyBorder="1" applyProtection="1">
      <protection locked="0"/>
    </xf>
    <xf numFmtId="0" fontId="6" fillId="0" borderId="0" xfId="2" applyAlignment="1" applyProtection="1">
      <alignment horizontal="center" vertical="center" wrapText="1"/>
      <protection hidden="1"/>
    </xf>
    <xf numFmtId="0" fontId="6" fillId="0" borderId="0" xfId="2" applyAlignment="1" applyProtection="1">
      <alignment horizontal="center" vertical="center" wrapText="1" shrinkToFit="1"/>
      <protection hidden="1"/>
    </xf>
    <xf numFmtId="0" fontId="6" fillId="0" borderId="0" xfId="2" applyProtection="1">
      <protection hidden="1"/>
    </xf>
    <xf numFmtId="0" fontId="8" fillId="0" borderId="0" xfId="2" applyFont="1" applyBorder="1" applyAlignment="1" applyProtection="1">
      <alignment horizontal="left" vertical="center" wrapText="1"/>
      <protection hidden="1"/>
    </xf>
    <xf numFmtId="0" fontId="11" fillId="2" borderId="22" xfId="2" applyFont="1" applyFill="1" applyBorder="1" applyAlignment="1" applyProtection="1">
      <alignment horizontal="center" vertical="center" wrapText="1"/>
      <protection hidden="1"/>
    </xf>
    <xf numFmtId="0" fontId="11" fillId="4" borderId="22" xfId="2" applyFont="1" applyFill="1" applyBorder="1" applyAlignment="1" applyProtection="1">
      <alignment horizontal="center" vertical="center" wrapText="1"/>
      <protection hidden="1"/>
    </xf>
    <xf numFmtId="0" fontId="11" fillId="5" borderId="22" xfId="2" applyFont="1" applyFill="1" applyBorder="1" applyAlignment="1" applyProtection="1">
      <alignment horizontal="center" vertical="center" wrapText="1"/>
      <protection hidden="1"/>
    </xf>
    <xf numFmtId="165" fontId="11" fillId="0" borderId="22" xfId="2" applyNumberFormat="1" applyFont="1" applyBorder="1" applyAlignment="1" applyProtection="1">
      <alignment horizontal="center" vertical="center" wrapText="1"/>
      <protection hidden="1"/>
    </xf>
    <xf numFmtId="165" fontId="11" fillId="3" borderId="22" xfId="2" applyNumberFormat="1" applyFont="1" applyFill="1" applyBorder="1" applyAlignment="1" applyProtection="1">
      <alignment horizontal="center" vertical="center" wrapText="1"/>
      <protection hidden="1"/>
    </xf>
    <xf numFmtId="165" fontId="11" fillId="3" borderId="21" xfId="2" applyNumberFormat="1" applyFont="1" applyFill="1" applyBorder="1" applyAlignment="1" applyProtection="1">
      <alignment horizontal="center" vertical="center" wrapText="1"/>
      <protection hidden="1"/>
    </xf>
    <xf numFmtId="165" fontId="11" fillId="3" borderId="0" xfId="2" applyNumberFormat="1" applyFont="1" applyFill="1" applyBorder="1" applyAlignment="1" applyProtection="1">
      <alignment horizontal="center" vertical="center" wrapText="1"/>
      <protection hidden="1"/>
    </xf>
    <xf numFmtId="165" fontId="11" fillId="3" borderId="23" xfId="2" applyNumberFormat="1" applyFont="1" applyFill="1" applyBorder="1" applyAlignment="1" applyProtection="1">
      <alignment horizontal="center" vertical="center" wrapText="1"/>
      <protection hidden="1"/>
    </xf>
    <xf numFmtId="0" fontId="11" fillId="6" borderId="13" xfId="2" applyFont="1" applyFill="1" applyBorder="1" applyAlignment="1" applyProtection="1">
      <alignment horizontal="center" vertical="center" wrapText="1"/>
      <protection hidden="1"/>
    </xf>
    <xf numFmtId="0" fontId="11" fillId="6" borderId="13" xfId="2" applyFont="1" applyFill="1" applyBorder="1" applyProtection="1">
      <protection hidden="1"/>
    </xf>
    <xf numFmtId="0" fontId="11" fillId="7" borderId="26" xfId="2" applyFont="1" applyFill="1" applyBorder="1" applyAlignment="1" applyProtection="1">
      <alignment horizontal="center" vertical="center" wrapText="1"/>
      <protection hidden="1"/>
    </xf>
    <xf numFmtId="0" fontId="11" fillId="7" borderId="26" xfId="2" applyFont="1" applyFill="1" applyBorder="1" applyProtection="1">
      <protection hidden="1"/>
    </xf>
    <xf numFmtId="0" fontId="11" fillId="6" borderId="26" xfId="2" applyFont="1" applyFill="1" applyBorder="1" applyAlignment="1" applyProtection="1">
      <alignment horizontal="center" vertical="center" wrapText="1"/>
      <protection hidden="1"/>
    </xf>
    <xf numFmtId="0" fontId="11" fillId="6" borderId="26" xfId="2" applyFont="1" applyFill="1" applyBorder="1" applyProtection="1">
      <protection hidden="1"/>
    </xf>
    <xf numFmtId="0" fontId="11" fillId="6" borderId="18" xfId="2" applyFont="1" applyFill="1" applyBorder="1" applyAlignment="1" applyProtection="1">
      <alignment horizontal="center" vertical="center" wrapText="1"/>
      <protection hidden="1"/>
    </xf>
    <xf numFmtId="0" fontId="11" fillId="6" borderId="18" xfId="2" applyFont="1" applyFill="1" applyBorder="1" applyProtection="1">
      <protection hidden="1"/>
    </xf>
    <xf numFmtId="0" fontId="11" fillId="7" borderId="13" xfId="2" applyFont="1" applyFill="1" applyBorder="1" applyProtection="1">
      <protection hidden="1"/>
    </xf>
    <xf numFmtId="0" fontId="11" fillId="7" borderId="18" xfId="2" applyFont="1" applyFill="1" applyBorder="1" applyProtection="1">
      <protection hidden="1"/>
    </xf>
    <xf numFmtId="0" fontId="11" fillId="7" borderId="18" xfId="2" applyFont="1" applyFill="1" applyBorder="1" applyAlignment="1" applyProtection="1">
      <alignment horizontal="center" vertical="center" wrapText="1"/>
      <protection hidden="1"/>
    </xf>
    <xf numFmtId="0" fontId="11" fillId="6" borderId="51" xfId="2" applyFont="1" applyFill="1" applyBorder="1" applyAlignment="1" applyProtection="1">
      <alignment horizontal="center" vertical="center" wrapText="1"/>
      <protection hidden="1"/>
    </xf>
    <xf numFmtId="0" fontId="11" fillId="7" borderId="51" xfId="2" applyFont="1" applyFill="1" applyBorder="1" applyProtection="1">
      <protection hidden="1"/>
    </xf>
    <xf numFmtId="2" fontId="6" fillId="0" borderId="0" xfId="2" applyNumberFormat="1" applyProtection="1">
      <protection hidden="1"/>
    </xf>
    <xf numFmtId="2" fontId="12" fillId="0" borderId="12" xfId="2" applyNumberFormat="1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12" fillId="0" borderId="14" xfId="2" applyFont="1" applyBorder="1" applyAlignment="1">
      <alignment vertical="center"/>
    </xf>
    <xf numFmtId="0" fontId="6" fillId="0" borderId="0" xfId="2" applyAlignment="1">
      <alignment vertical="center"/>
    </xf>
    <xf numFmtId="0" fontId="12" fillId="0" borderId="26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1" fillId="7" borderId="51" xfId="2" applyFont="1" applyFill="1" applyBorder="1" applyAlignment="1" applyProtection="1">
      <alignment horizontal="center" vertical="center"/>
      <protection locked="0"/>
    </xf>
    <xf numFmtId="0" fontId="11" fillId="7" borderId="13" xfId="2" applyFont="1" applyFill="1" applyBorder="1" applyAlignment="1" applyProtection="1">
      <alignment horizontal="center" vertical="center"/>
      <protection locked="0"/>
    </xf>
    <xf numFmtId="0" fontId="5" fillId="0" borderId="0" xfId="3" applyAlignment="1">
      <alignment horizontal="center" vertical="center" wrapText="1"/>
    </xf>
    <xf numFmtId="0" fontId="5" fillId="0" borderId="0" xfId="3" applyAlignment="1">
      <alignment horizontal="center" vertical="center" wrapText="1" shrinkToFit="1"/>
    </xf>
    <xf numFmtId="0" fontId="5" fillId="0" borderId="0" xfId="3"/>
    <xf numFmtId="0" fontId="8" fillId="0" borderId="0" xfId="3" applyFont="1" applyBorder="1" applyAlignment="1" applyProtection="1">
      <alignment horizontal="left" vertical="center" wrapText="1"/>
      <protection locked="0"/>
    </xf>
    <xf numFmtId="0" fontId="11" fillId="2" borderId="22" xfId="3" applyFont="1" applyFill="1" applyBorder="1" applyAlignment="1" applyProtection="1">
      <alignment horizontal="center" vertical="center" wrapText="1"/>
      <protection locked="0"/>
    </xf>
    <xf numFmtId="0" fontId="11" fillId="4" borderId="22" xfId="3" applyFont="1" applyFill="1" applyBorder="1" applyAlignment="1" applyProtection="1">
      <alignment horizontal="center" vertical="center" wrapText="1"/>
      <protection locked="0"/>
    </xf>
    <xf numFmtId="0" fontId="11" fillId="5" borderId="22" xfId="3" applyFont="1" applyFill="1" applyBorder="1" applyAlignment="1" applyProtection="1">
      <alignment horizontal="center" vertical="center" wrapText="1"/>
      <protection locked="0"/>
    </xf>
    <xf numFmtId="165" fontId="11" fillId="0" borderId="22" xfId="3" applyNumberFormat="1" applyFont="1" applyBorder="1" applyAlignment="1" applyProtection="1">
      <alignment horizontal="center" vertical="center" wrapText="1"/>
      <protection locked="0"/>
    </xf>
    <xf numFmtId="165" fontId="11" fillId="3" borderId="22" xfId="3" applyNumberFormat="1" applyFont="1" applyFill="1" applyBorder="1" applyAlignment="1">
      <alignment horizontal="center" vertical="center" wrapText="1"/>
    </xf>
    <xf numFmtId="165" fontId="11" fillId="3" borderId="21" xfId="3" applyNumberFormat="1" applyFont="1" applyFill="1" applyBorder="1" applyAlignment="1">
      <alignment horizontal="center" vertical="center" wrapText="1"/>
    </xf>
    <xf numFmtId="165" fontId="11" fillId="3" borderId="0" xfId="3" applyNumberFormat="1" applyFont="1" applyFill="1" applyBorder="1" applyAlignment="1">
      <alignment horizontal="center" vertical="center" wrapText="1"/>
    </xf>
    <xf numFmtId="165" fontId="11" fillId="3" borderId="23" xfId="3" applyNumberFormat="1" applyFont="1" applyFill="1" applyBorder="1" applyAlignment="1">
      <alignment horizontal="center" vertical="center" wrapText="1"/>
    </xf>
    <xf numFmtId="0" fontId="12" fillId="6" borderId="13" xfId="3" applyFont="1" applyFill="1" applyBorder="1" applyAlignment="1" applyProtection="1">
      <alignment horizontal="center" vertical="center" wrapText="1"/>
      <protection locked="0"/>
    </xf>
    <xf numFmtId="0" fontId="11" fillId="6" borderId="13" xfId="3" applyFont="1" applyFill="1" applyBorder="1" applyAlignment="1" applyProtection="1">
      <alignment horizontal="center" vertical="center" wrapText="1"/>
      <protection locked="0"/>
    </xf>
    <xf numFmtId="0" fontId="12" fillId="6" borderId="13" xfId="3" applyFont="1" applyFill="1" applyBorder="1" applyProtection="1">
      <protection locked="0"/>
    </xf>
    <xf numFmtId="2" fontId="18" fillId="3" borderId="13" xfId="3" applyNumberFormat="1" applyFont="1" applyFill="1" applyBorder="1" applyAlignment="1" applyProtection="1">
      <alignment horizontal="center" vertical="center" wrapText="1"/>
      <protection hidden="1"/>
    </xf>
    <xf numFmtId="2" fontId="18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0" fontId="12" fillId="7" borderId="26" xfId="3" applyFont="1" applyFill="1" applyBorder="1" applyAlignment="1" applyProtection="1">
      <alignment horizontal="center" vertical="center" wrapText="1"/>
      <protection locked="0"/>
    </xf>
    <xf numFmtId="0" fontId="11" fillId="7" borderId="26" xfId="3" applyFont="1" applyFill="1" applyBorder="1" applyAlignment="1" applyProtection="1">
      <alignment horizontal="center" vertical="center" wrapText="1"/>
      <protection locked="0"/>
    </xf>
    <xf numFmtId="0" fontId="12" fillId="7" borderId="26" xfId="3" applyFont="1" applyFill="1" applyBorder="1" applyProtection="1">
      <protection locked="0"/>
    </xf>
    <xf numFmtId="2" fontId="18" fillId="3" borderId="26" xfId="3" applyNumberFormat="1" applyFont="1" applyFill="1" applyBorder="1" applyAlignment="1" applyProtection="1">
      <alignment horizontal="center" vertical="center" wrapText="1"/>
      <protection hidden="1"/>
    </xf>
    <xf numFmtId="2" fontId="18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26" xfId="3" applyFont="1" applyFill="1" applyBorder="1" applyAlignment="1" applyProtection="1">
      <alignment horizontal="center" vertical="center" wrapText="1"/>
      <protection locked="0"/>
    </xf>
    <xf numFmtId="0" fontId="12" fillId="6" borderId="26" xfId="3" applyFont="1" applyFill="1" applyBorder="1" applyProtection="1">
      <protection locked="0"/>
    </xf>
    <xf numFmtId="0" fontId="12" fillId="6" borderId="51" xfId="3" applyFont="1" applyFill="1" applyBorder="1" applyAlignment="1" applyProtection="1">
      <alignment horizontal="center" vertical="center" wrapText="1"/>
      <protection locked="0"/>
    </xf>
    <xf numFmtId="0" fontId="11" fillId="6" borderId="51" xfId="3" applyFont="1" applyFill="1" applyBorder="1" applyAlignment="1" applyProtection="1">
      <alignment horizontal="center" vertical="center" wrapText="1"/>
      <protection locked="0"/>
    </xf>
    <xf numFmtId="0" fontId="12" fillId="7" borderId="51" xfId="3" applyFont="1" applyFill="1" applyBorder="1" applyProtection="1">
      <protection locked="0"/>
    </xf>
    <xf numFmtId="2" fontId="18" fillId="3" borderId="51" xfId="3" applyNumberFormat="1" applyFont="1" applyFill="1" applyBorder="1" applyAlignment="1" applyProtection="1">
      <alignment horizontal="center" vertical="center" wrapText="1"/>
      <protection hidden="1"/>
    </xf>
    <xf numFmtId="2" fontId="18" fillId="3" borderId="51" xfId="3" applyNumberFormat="1" applyFont="1" applyFill="1" applyBorder="1" applyAlignment="1" applyProtection="1">
      <alignment horizontal="center" vertical="center" wrapText="1" shrinkToFit="1"/>
      <protection hidden="1"/>
    </xf>
    <xf numFmtId="0" fontId="12" fillId="7" borderId="18" xfId="3" applyFont="1" applyFill="1" applyBorder="1" applyAlignment="1" applyProtection="1">
      <alignment horizontal="center" vertical="center" wrapText="1"/>
      <protection locked="0"/>
    </xf>
    <xf numFmtId="0" fontId="12" fillId="7" borderId="18" xfId="3" applyFont="1" applyFill="1" applyBorder="1" applyProtection="1">
      <protection locked="0"/>
    </xf>
    <xf numFmtId="2" fontId="18" fillId="3" borderId="18" xfId="3" applyNumberFormat="1" applyFont="1" applyFill="1" applyBorder="1" applyAlignment="1" applyProtection="1">
      <alignment horizontal="center" vertical="center" wrapText="1"/>
      <protection hidden="1"/>
    </xf>
    <xf numFmtId="2" fontId="18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3" applyBorder="1"/>
    <xf numFmtId="0" fontId="5" fillId="0" borderId="60" xfId="3" applyBorder="1"/>
    <xf numFmtId="0" fontId="19" fillId="8" borderId="0" xfId="3" applyFont="1" applyFill="1" applyBorder="1" applyAlignment="1"/>
    <xf numFmtId="0" fontId="20" fillId="8" borderId="0" xfId="3" applyFont="1" applyFill="1" applyBorder="1" applyAlignment="1"/>
    <xf numFmtId="0" fontId="11" fillId="2" borderId="26" xfId="3" applyFont="1" applyFill="1" applyBorder="1" applyAlignment="1" applyProtection="1">
      <alignment horizontal="center" vertical="center" wrapText="1"/>
      <protection locked="0"/>
    </xf>
    <xf numFmtId="0" fontId="11" fillId="4" borderId="26" xfId="3" applyFont="1" applyFill="1" applyBorder="1" applyAlignment="1" applyProtection="1">
      <alignment horizontal="center" vertical="center" wrapText="1"/>
      <protection locked="0"/>
    </xf>
    <xf numFmtId="0" fontId="11" fillId="5" borderId="26" xfId="3" applyFont="1" applyFill="1" applyBorder="1" applyAlignment="1" applyProtection="1">
      <alignment horizontal="center" vertical="center" wrapText="1"/>
      <protection locked="0"/>
    </xf>
    <xf numFmtId="165" fontId="11" fillId="0" borderId="26" xfId="3" applyNumberFormat="1" applyFont="1" applyBorder="1" applyAlignment="1" applyProtection="1">
      <alignment horizontal="center" vertical="center" wrapText="1"/>
      <protection locked="0"/>
    </xf>
    <xf numFmtId="165" fontId="11" fillId="3" borderId="26" xfId="3" applyNumberFormat="1" applyFont="1" applyFill="1" applyBorder="1" applyAlignment="1">
      <alignment horizontal="center" vertical="center" wrapText="1"/>
    </xf>
    <xf numFmtId="0" fontId="11" fillId="6" borderId="26" xfId="3" applyFont="1" applyFill="1" applyBorder="1" applyAlignment="1" applyProtection="1">
      <alignment horizontal="center" vertical="center" wrapText="1"/>
      <protection locked="0"/>
    </xf>
    <xf numFmtId="0" fontId="11" fillId="6" borderId="26" xfId="3" applyFont="1" applyFill="1" applyBorder="1" applyAlignment="1" applyProtection="1">
      <alignment horizontal="center" vertical="center"/>
      <protection locked="0"/>
    </xf>
    <xf numFmtId="2" fontId="11" fillId="3" borderId="26" xfId="3" applyNumberFormat="1" applyFont="1" applyFill="1" applyBorder="1" applyAlignment="1" applyProtection="1">
      <alignment horizontal="center" vertical="center" wrapText="1"/>
      <protection hidden="1"/>
    </xf>
    <xf numFmtId="2" fontId="11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0" fontId="11" fillId="7" borderId="26" xfId="3" applyFont="1" applyFill="1" applyBorder="1" applyAlignment="1" applyProtection="1">
      <alignment horizontal="center" vertical="center"/>
      <protection locked="0"/>
    </xf>
    <xf numFmtId="0" fontId="11" fillId="7" borderId="18" xfId="3" applyFont="1" applyFill="1" applyBorder="1" applyAlignment="1" applyProtection="1">
      <alignment horizontal="center" vertical="center" wrapText="1"/>
      <protection locked="0"/>
    </xf>
    <xf numFmtId="0" fontId="11" fillId="7" borderId="18" xfId="3" applyFont="1" applyFill="1" applyBorder="1" applyAlignment="1" applyProtection="1">
      <alignment horizontal="center" vertical="center"/>
      <protection locked="0"/>
    </xf>
    <xf numFmtId="2" fontId="11" fillId="3" borderId="18" xfId="3" applyNumberFormat="1" applyFont="1" applyFill="1" applyBorder="1" applyAlignment="1" applyProtection="1">
      <alignment horizontal="center" vertical="center" wrapText="1"/>
      <protection hidden="1"/>
    </xf>
    <xf numFmtId="2" fontId="11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13" xfId="3" applyNumberFormat="1" applyFont="1" applyFill="1" applyBorder="1" applyAlignment="1" applyProtection="1">
      <alignment horizontal="center" vertical="center" wrapText="1"/>
      <protection hidden="1"/>
    </xf>
    <xf numFmtId="2" fontId="11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18" xfId="3" applyFont="1" applyFill="1" applyBorder="1" applyAlignment="1" applyProtection="1">
      <alignment horizontal="center" vertical="center" wrapText="1"/>
      <protection locked="0"/>
    </xf>
    <xf numFmtId="0" fontId="11" fillId="6" borderId="18" xfId="3" applyFont="1" applyFill="1" applyBorder="1" applyAlignment="1" applyProtection="1">
      <alignment horizontal="center" vertical="center"/>
      <protection locked="0"/>
    </xf>
    <xf numFmtId="0" fontId="11" fillId="7" borderId="31" xfId="3" applyFont="1" applyFill="1" applyBorder="1" applyAlignment="1" applyProtection="1">
      <alignment horizontal="center" vertical="center" wrapText="1"/>
      <protection locked="0"/>
    </xf>
    <xf numFmtId="0" fontId="11" fillId="7" borderId="31" xfId="3" applyFont="1" applyFill="1" applyBorder="1" applyAlignment="1" applyProtection="1">
      <alignment horizontal="center" vertical="center"/>
      <protection locked="0"/>
    </xf>
    <xf numFmtId="2" fontId="11" fillId="3" borderId="31" xfId="3" applyNumberFormat="1" applyFont="1" applyFill="1" applyBorder="1" applyAlignment="1" applyProtection="1">
      <alignment horizontal="center" vertical="center" wrapText="1"/>
      <protection hidden="1"/>
    </xf>
    <xf numFmtId="2" fontId="11" fillId="3" borderId="31" xfId="3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13" xfId="3" applyNumberFormat="1" applyFont="1" applyFill="1" applyBorder="1" applyAlignment="1" applyProtection="1">
      <alignment horizontal="center" vertical="center"/>
      <protection hidden="1"/>
    </xf>
    <xf numFmtId="2" fontId="11" fillId="3" borderId="13" xfId="3" applyNumberFormat="1" applyFont="1" applyFill="1" applyBorder="1" applyAlignment="1">
      <alignment horizontal="center" vertical="center"/>
    </xf>
    <xf numFmtId="0" fontId="5" fillId="0" borderId="13" xfId="3" applyBorder="1"/>
    <xf numFmtId="2" fontId="11" fillId="3" borderId="26" xfId="3" applyNumberFormat="1" applyFont="1" applyFill="1" applyBorder="1" applyAlignment="1" applyProtection="1">
      <alignment horizontal="center" vertical="center"/>
      <protection hidden="1"/>
    </xf>
    <xf numFmtId="2" fontId="11" fillId="3" borderId="26" xfId="3" applyNumberFormat="1" applyFont="1" applyFill="1" applyBorder="1" applyAlignment="1">
      <alignment horizontal="center" vertical="center"/>
    </xf>
    <xf numFmtId="0" fontId="5" fillId="0" borderId="26" xfId="3" applyBorder="1"/>
    <xf numFmtId="2" fontId="11" fillId="3" borderId="18" xfId="3" applyNumberFormat="1" applyFont="1" applyFill="1" applyBorder="1" applyAlignment="1" applyProtection="1">
      <alignment horizontal="center" vertical="center"/>
      <protection hidden="1"/>
    </xf>
    <xf numFmtId="2" fontId="11" fillId="3" borderId="18" xfId="3" applyNumberFormat="1" applyFont="1" applyFill="1" applyBorder="1" applyAlignment="1">
      <alignment horizontal="center" vertical="center"/>
    </xf>
    <xf numFmtId="0" fontId="5" fillId="0" borderId="18" xfId="3" applyBorder="1"/>
    <xf numFmtId="2" fontId="11" fillId="3" borderId="51" xfId="3" applyNumberFormat="1" applyFont="1" applyFill="1" applyBorder="1" applyAlignment="1" applyProtection="1">
      <alignment horizontal="center" vertical="center" wrapText="1"/>
      <protection hidden="1"/>
    </xf>
    <xf numFmtId="2" fontId="11" fillId="3" borderId="51" xfId="3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51" xfId="3" applyBorder="1"/>
    <xf numFmtId="0" fontId="11" fillId="2" borderId="18" xfId="3" applyFont="1" applyFill="1" applyBorder="1" applyAlignment="1" applyProtection="1">
      <alignment horizontal="center" vertical="center" wrapText="1"/>
      <protection locked="0"/>
    </xf>
    <xf numFmtId="0" fontId="14" fillId="6" borderId="51" xfId="3" applyFont="1" applyFill="1" applyBorder="1" applyAlignment="1" applyProtection="1">
      <alignment horizontal="center" vertical="center" wrapText="1"/>
      <protection locked="0"/>
    </xf>
    <xf numFmtId="2" fontId="5" fillId="0" borderId="0" xfId="3" applyNumberFormat="1"/>
    <xf numFmtId="0" fontId="11" fillId="2" borderId="31" xfId="3" applyFont="1" applyFill="1" applyBorder="1" applyAlignment="1" applyProtection="1">
      <alignment horizontal="center" vertical="center" wrapText="1"/>
      <protection locked="0"/>
    </xf>
    <xf numFmtId="0" fontId="11" fillId="4" borderId="31" xfId="3" applyFont="1" applyFill="1" applyBorder="1" applyAlignment="1" applyProtection="1">
      <alignment horizontal="center" vertical="center" wrapText="1"/>
      <protection locked="0"/>
    </xf>
    <xf numFmtId="0" fontId="11" fillId="5" borderId="31" xfId="3" applyFont="1" applyFill="1" applyBorder="1" applyAlignment="1" applyProtection="1">
      <alignment horizontal="center" vertical="center" wrapText="1"/>
      <protection locked="0"/>
    </xf>
    <xf numFmtId="165" fontId="11" fillId="0" borderId="31" xfId="3" applyNumberFormat="1" applyFont="1" applyBorder="1" applyAlignment="1" applyProtection="1">
      <alignment horizontal="center" vertical="center" wrapText="1"/>
      <protection locked="0"/>
    </xf>
    <xf numFmtId="165" fontId="11" fillId="4" borderId="31" xfId="3" applyNumberFormat="1" applyFont="1" applyFill="1" applyBorder="1" applyAlignment="1">
      <alignment horizontal="center" vertical="center" wrapText="1"/>
    </xf>
    <xf numFmtId="165" fontId="11" fillId="4" borderId="1" xfId="3" applyNumberFormat="1" applyFont="1" applyFill="1" applyBorder="1" applyAlignment="1">
      <alignment horizontal="center" vertical="center" wrapText="1"/>
    </xf>
    <xf numFmtId="165" fontId="11" fillId="4" borderId="30" xfId="3" applyNumberFormat="1" applyFont="1" applyFill="1" applyBorder="1" applyAlignment="1">
      <alignment horizontal="center" vertical="center" wrapText="1"/>
    </xf>
    <xf numFmtId="165" fontId="11" fillId="4" borderId="32" xfId="3" applyNumberFormat="1" applyFont="1" applyFill="1" applyBorder="1" applyAlignment="1">
      <alignment horizontal="center" vertical="center" wrapText="1"/>
    </xf>
    <xf numFmtId="0" fontId="11" fillId="6" borderId="13" xfId="3" applyFont="1" applyFill="1" applyBorder="1" applyProtection="1">
      <protection locked="0"/>
    </xf>
    <xf numFmtId="0" fontId="11" fillId="6" borderId="14" xfId="3" applyFont="1" applyFill="1" applyBorder="1" applyProtection="1">
      <protection locked="0"/>
    </xf>
    <xf numFmtId="2" fontId="14" fillId="4" borderId="12" xfId="3" applyNumberFormat="1" applyFont="1" applyFill="1" applyBorder="1" applyAlignment="1" applyProtection="1">
      <alignment horizontal="center" vertical="center" wrapText="1"/>
      <protection hidden="1"/>
    </xf>
    <xf numFmtId="2" fontId="14" fillId="4" borderId="24" xfId="3" applyNumberFormat="1" applyFont="1" applyFill="1" applyBorder="1" applyAlignment="1" applyProtection="1">
      <alignment horizontal="center" vertical="center" wrapText="1"/>
      <protection hidden="1"/>
    </xf>
    <xf numFmtId="2" fontId="14" fillId="4" borderId="58" xfId="3" applyNumberFormat="1" applyFont="1" applyFill="1" applyBorder="1" applyAlignment="1" applyProtection="1">
      <alignment horizontal="center" vertical="center" wrapText="1" shrinkToFit="1"/>
      <protection hidden="1"/>
    </xf>
    <xf numFmtId="0" fontId="11" fillId="7" borderId="26" xfId="3" applyFont="1" applyFill="1" applyBorder="1" applyProtection="1">
      <protection locked="0"/>
    </xf>
    <xf numFmtId="0" fontId="11" fillId="7" borderId="28" xfId="3" applyFont="1" applyFill="1" applyBorder="1" applyProtection="1">
      <protection locked="0"/>
    </xf>
    <xf numFmtId="2" fontId="14" fillId="4" borderId="48" xfId="3" applyNumberFormat="1" applyFont="1" applyFill="1" applyBorder="1" applyAlignment="1" applyProtection="1">
      <alignment horizontal="center" vertical="center" wrapText="1"/>
      <protection hidden="1"/>
    </xf>
    <xf numFmtId="2" fontId="14" fillId="4" borderId="26" xfId="3" applyNumberFormat="1" applyFont="1" applyFill="1" applyBorder="1" applyAlignment="1" applyProtection="1">
      <alignment horizontal="center" vertical="center" wrapText="1"/>
      <protection hidden="1"/>
    </xf>
    <xf numFmtId="2" fontId="14" fillId="4" borderId="38" xfId="3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26" xfId="3" applyFont="1" applyFill="1" applyBorder="1" applyProtection="1">
      <protection locked="0"/>
    </xf>
    <xf numFmtId="0" fontId="11" fillId="6" borderId="28" xfId="3" applyFont="1" applyFill="1" applyBorder="1" applyProtection="1">
      <protection locked="0"/>
    </xf>
    <xf numFmtId="2" fontId="14" fillId="4" borderId="25" xfId="3" applyNumberFormat="1" applyFont="1" applyFill="1" applyBorder="1" applyAlignment="1" applyProtection="1">
      <alignment horizontal="center" vertical="center" wrapText="1"/>
      <protection hidden="1"/>
    </xf>
    <xf numFmtId="2" fontId="14" fillId="4" borderId="13" xfId="3" applyNumberFormat="1" applyFont="1" applyFill="1" applyBorder="1" applyAlignment="1" applyProtection="1">
      <alignment horizontal="center" vertical="center" wrapText="1"/>
      <protection hidden="1"/>
    </xf>
    <xf numFmtId="2" fontId="14" fillId="4" borderId="35" xfId="3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0" xfId="4" applyAlignment="1">
      <alignment horizontal="center" vertical="center" wrapText="1"/>
    </xf>
    <xf numFmtId="0" fontId="4" fillId="0" borderId="0" xfId="4" applyAlignment="1">
      <alignment horizontal="center" vertical="center" wrapText="1" shrinkToFit="1"/>
    </xf>
    <xf numFmtId="0" fontId="4" fillId="0" borderId="0" xfId="4"/>
    <xf numFmtId="0" fontId="8" fillId="0" borderId="0" xfId="4" applyFont="1" applyBorder="1" applyAlignment="1" applyProtection="1">
      <alignment horizontal="left" vertical="center" wrapText="1"/>
      <protection locked="0"/>
    </xf>
    <xf numFmtId="0" fontId="11" fillId="2" borderId="22" xfId="4" applyFont="1" applyFill="1" applyBorder="1" applyAlignment="1" applyProtection="1">
      <alignment horizontal="center" vertical="center" wrapText="1"/>
      <protection locked="0"/>
    </xf>
    <xf numFmtId="0" fontId="11" fillId="4" borderId="22" xfId="4" applyFont="1" applyFill="1" applyBorder="1" applyAlignment="1" applyProtection="1">
      <alignment horizontal="center" vertical="center" wrapText="1"/>
      <protection locked="0"/>
    </xf>
    <xf numFmtId="0" fontId="11" fillId="5" borderId="22" xfId="4" applyFont="1" applyFill="1" applyBorder="1" applyAlignment="1" applyProtection="1">
      <alignment horizontal="center" vertical="center" wrapText="1"/>
      <protection locked="0"/>
    </xf>
    <xf numFmtId="165" fontId="11" fillId="0" borderId="22" xfId="4" applyNumberFormat="1" applyFont="1" applyBorder="1" applyAlignment="1" applyProtection="1">
      <alignment horizontal="center" vertical="center" wrapText="1"/>
      <protection locked="0"/>
    </xf>
    <xf numFmtId="165" fontId="11" fillId="3" borderId="22" xfId="4" applyNumberFormat="1" applyFont="1" applyFill="1" applyBorder="1" applyAlignment="1">
      <alignment horizontal="center" vertical="center" wrapText="1"/>
    </xf>
    <xf numFmtId="165" fontId="11" fillId="3" borderId="65" xfId="4" applyNumberFormat="1" applyFont="1" applyFill="1" applyBorder="1" applyAlignment="1">
      <alignment horizontal="center" vertical="center" wrapText="1"/>
    </xf>
    <xf numFmtId="165" fontId="11" fillId="3" borderId="26" xfId="4" applyNumberFormat="1" applyFont="1" applyFill="1" applyBorder="1" applyAlignment="1">
      <alignment horizontal="center" vertical="center" wrapText="1"/>
    </xf>
    <xf numFmtId="165" fontId="11" fillId="3" borderId="66" xfId="4" applyNumberFormat="1" applyFont="1" applyFill="1" applyBorder="1" applyAlignment="1">
      <alignment horizontal="center" vertical="center" wrapText="1"/>
    </xf>
    <xf numFmtId="165" fontId="11" fillId="3" borderId="23" xfId="4" applyNumberFormat="1" applyFont="1" applyFill="1" applyBorder="1" applyAlignment="1">
      <alignment horizontal="center" vertical="center" wrapText="1"/>
    </xf>
    <xf numFmtId="0" fontId="11" fillId="6" borderId="51" xfId="4" applyFont="1" applyFill="1" applyBorder="1" applyAlignment="1" applyProtection="1">
      <alignment horizontal="center" vertical="center" wrapText="1"/>
      <protection locked="0"/>
    </xf>
    <xf numFmtId="2" fontId="11" fillId="3" borderId="51" xfId="4" applyNumberFormat="1" applyFont="1" applyFill="1" applyBorder="1" applyAlignment="1" applyProtection="1">
      <alignment horizontal="center" vertical="center" wrapText="1"/>
      <protection hidden="1"/>
    </xf>
    <xf numFmtId="2" fontId="11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0" fontId="11" fillId="7" borderId="26" xfId="4" applyFont="1" applyFill="1" applyBorder="1" applyAlignment="1" applyProtection="1">
      <alignment horizontal="center" vertical="center" wrapText="1"/>
      <protection locked="0"/>
    </xf>
    <xf numFmtId="0" fontId="11" fillId="7" borderId="26" xfId="4" applyFont="1" applyFill="1" applyBorder="1" applyAlignment="1" applyProtection="1">
      <alignment horizontal="center" vertical="center"/>
      <protection locked="0"/>
    </xf>
    <xf numFmtId="2" fontId="11" fillId="3" borderId="26" xfId="4" applyNumberFormat="1" applyFont="1" applyFill="1" applyBorder="1" applyAlignment="1" applyProtection="1">
      <alignment horizontal="center" vertical="center" wrapText="1"/>
      <protection hidden="1"/>
    </xf>
    <xf numFmtId="2" fontId="11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26" xfId="4" applyFont="1" applyFill="1" applyBorder="1" applyAlignment="1" applyProtection="1">
      <alignment horizontal="center" vertical="center" wrapText="1"/>
      <protection locked="0"/>
    </xf>
    <xf numFmtId="0" fontId="11" fillId="6" borderId="26" xfId="4" applyFont="1" applyFill="1" applyBorder="1" applyAlignment="1" applyProtection="1">
      <alignment horizontal="center" vertical="center"/>
      <protection locked="0"/>
    </xf>
    <xf numFmtId="0" fontId="11" fillId="7" borderId="18" xfId="4" applyFont="1" applyFill="1" applyBorder="1" applyAlignment="1" applyProtection="1">
      <alignment horizontal="center" vertical="center" wrapText="1"/>
      <protection locked="0"/>
    </xf>
    <xf numFmtId="0" fontId="11" fillId="7" borderId="18" xfId="4" applyFont="1" applyFill="1" applyBorder="1" applyAlignment="1" applyProtection="1">
      <alignment horizontal="center" vertical="center"/>
      <protection locked="0"/>
    </xf>
    <xf numFmtId="2" fontId="11" fillId="3" borderId="18" xfId="4" applyNumberFormat="1" applyFont="1" applyFill="1" applyBorder="1" applyAlignment="1" applyProtection="1">
      <alignment horizontal="center" vertical="center" wrapText="1"/>
      <protection hidden="1"/>
    </xf>
    <xf numFmtId="2" fontId="11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51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26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26" xfId="4" applyFont="1" applyFill="1" applyBorder="1" applyAlignment="1" applyProtection="1">
      <alignment horizontal="center"/>
      <protection locked="0"/>
    </xf>
    <xf numFmtId="0" fontId="11" fillId="7" borderId="26" xfId="4" applyFont="1" applyFill="1" applyBorder="1" applyAlignment="1" applyProtection="1">
      <alignment horizontal="center"/>
      <protection locked="0"/>
    </xf>
    <xf numFmtId="0" fontId="11" fillId="6" borderId="26" xfId="4" applyFont="1" applyFill="1" applyBorder="1" applyProtection="1">
      <protection locked="0"/>
    </xf>
    <xf numFmtId="0" fontId="11" fillId="7" borderId="18" xfId="4" applyFont="1" applyFill="1" applyBorder="1" applyProtection="1">
      <protection locked="0"/>
    </xf>
    <xf numFmtId="2" fontId="14" fillId="3" borderId="18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51" xfId="4" applyFont="1" applyFill="1" applyBorder="1" applyAlignment="1" applyProtection="1">
      <alignment horizontal="center" vertical="center"/>
      <protection locked="0"/>
    </xf>
    <xf numFmtId="165" fontId="11" fillId="3" borderId="21" xfId="4" applyNumberFormat="1" applyFont="1" applyFill="1" applyBorder="1" applyAlignment="1">
      <alignment horizontal="center" vertical="center" wrapText="1"/>
    </xf>
    <xf numFmtId="165" fontId="11" fillId="3" borderId="0" xfId="4" applyNumberFormat="1" applyFont="1" applyFill="1" applyBorder="1" applyAlignment="1">
      <alignment horizontal="center" vertical="center" wrapText="1"/>
    </xf>
    <xf numFmtId="0" fontId="11" fillId="6" borderId="13" xfId="4" applyFont="1" applyFill="1" applyBorder="1" applyAlignment="1" applyProtection="1">
      <alignment horizontal="center" vertical="center" wrapText="1"/>
      <protection locked="0"/>
    </xf>
    <xf numFmtId="0" fontId="11" fillId="6" borderId="13" xfId="4" applyFont="1" applyFill="1" applyBorder="1" applyProtection="1">
      <protection locked="0"/>
    </xf>
    <xf numFmtId="2" fontId="14" fillId="3" borderId="13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0" fontId="11" fillId="7" borderId="26" xfId="4" applyFont="1" applyFill="1" applyBorder="1" applyProtection="1">
      <protection locked="0"/>
    </xf>
    <xf numFmtId="0" fontId="11" fillId="7" borderId="51" xfId="4" applyFont="1" applyFill="1" applyBorder="1" applyProtection="1">
      <protection locked="0"/>
    </xf>
    <xf numFmtId="0" fontId="11" fillId="7" borderId="13" xfId="4" applyFont="1" applyFill="1" applyBorder="1" applyProtection="1">
      <protection locked="0"/>
    </xf>
    <xf numFmtId="0" fontId="11" fillId="6" borderId="51" xfId="4" applyFont="1" applyFill="1" applyBorder="1" applyProtection="1">
      <protection locked="0"/>
    </xf>
    <xf numFmtId="2" fontId="4" fillId="0" borderId="0" xfId="4" applyNumberFormat="1"/>
    <xf numFmtId="0" fontId="11" fillId="2" borderId="26" xfId="4" applyFont="1" applyFill="1" applyBorder="1" applyAlignment="1" applyProtection="1">
      <alignment horizontal="center" vertical="center" wrapText="1"/>
      <protection locked="0"/>
    </xf>
    <xf numFmtId="0" fontId="11" fillId="4" borderId="26" xfId="4" applyFont="1" applyFill="1" applyBorder="1" applyAlignment="1" applyProtection="1">
      <alignment horizontal="center" vertical="center" wrapText="1"/>
      <protection locked="0"/>
    </xf>
    <xf numFmtId="0" fontId="11" fillId="5" borderId="26" xfId="4" applyFont="1" applyFill="1" applyBorder="1" applyAlignment="1" applyProtection="1">
      <alignment horizontal="center" vertical="center" wrapText="1"/>
      <protection locked="0"/>
    </xf>
    <xf numFmtId="165" fontId="11" fillId="0" borderId="26" xfId="4" applyNumberFormat="1" applyFont="1" applyBorder="1" applyAlignment="1" applyProtection="1">
      <alignment horizontal="center" vertical="center" wrapText="1"/>
      <protection locked="0"/>
    </xf>
    <xf numFmtId="0" fontId="24" fillId="0" borderId="0" xfId="4" applyFont="1"/>
    <xf numFmtId="0" fontId="25" fillId="0" borderId="0" xfId="4" applyFont="1"/>
    <xf numFmtId="0" fontId="10" fillId="0" borderId="0" xfId="4" applyFont="1" applyAlignment="1">
      <alignment horizontal="center" vertical="center" wrapText="1" shrinkToFit="1"/>
    </xf>
    <xf numFmtId="0" fontId="11" fillId="2" borderId="31" xfId="4" applyFont="1" applyFill="1" applyBorder="1" applyAlignment="1" applyProtection="1">
      <alignment horizontal="center" vertical="center" wrapText="1"/>
      <protection locked="0"/>
    </xf>
    <xf numFmtId="0" fontId="11" fillId="4" borderId="31" xfId="4" applyFont="1" applyFill="1" applyBorder="1" applyAlignment="1" applyProtection="1">
      <alignment horizontal="center" vertical="center" wrapText="1"/>
      <protection locked="0"/>
    </xf>
    <xf numFmtId="0" fontId="11" fillId="5" borderId="31" xfId="4" applyFont="1" applyFill="1" applyBorder="1" applyAlignment="1" applyProtection="1">
      <alignment horizontal="center" vertical="center" wrapText="1"/>
      <protection locked="0"/>
    </xf>
    <xf numFmtId="165" fontId="11" fillId="0" borderId="31" xfId="4" applyNumberFormat="1" applyFont="1" applyBorder="1" applyAlignment="1" applyProtection="1">
      <alignment horizontal="center" vertical="center" wrapText="1"/>
      <protection locked="0"/>
    </xf>
    <xf numFmtId="165" fontId="11" fillId="3" borderId="31" xfId="4" applyNumberFormat="1" applyFont="1" applyFill="1" applyBorder="1" applyAlignment="1">
      <alignment horizontal="center" vertical="center" wrapText="1"/>
    </xf>
    <xf numFmtId="0" fontId="12" fillId="6" borderId="37" xfId="4" applyFont="1" applyFill="1" applyBorder="1" applyAlignment="1" applyProtection="1">
      <alignment horizontal="center" vertical="center" wrapText="1"/>
      <protection locked="0"/>
    </xf>
    <xf numFmtId="0" fontId="12" fillId="6" borderId="13" xfId="4" applyFont="1" applyFill="1" applyBorder="1" applyProtection="1">
      <protection locked="0"/>
    </xf>
    <xf numFmtId="0" fontId="12" fillId="6" borderId="14" xfId="4" applyFont="1" applyFill="1" applyBorder="1" applyProtection="1">
      <protection locked="0"/>
    </xf>
    <xf numFmtId="2" fontId="18" fillId="3" borderId="12" xfId="4" applyNumberFormat="1" applyFont="1" applyFill="1" applyBorder="1" applyAlignment="1" applyProtection="1">
      <alignment horizontal="center" vertical="center" wrapText="1"/>
      <protection hidden="1"/>
    </xf>
    <xf numFmtId="2" fontId="18" fillId="3" borderId="24" xfId="4" applyNumberFormat="1" applyFont="1" applyFill="1" applyBorder="1" applyAlignment="1" applyProtection="1">
      <alignment horizontal="center" vertical="center" wrapText="1"/>
      <protection hidden="1"/>
    </xf>
    <xf numFmtId="2" fontId="18" fillId="3" borderId="24" xfId="4" applyNumberFormat="1" applyFont="1" applyFill="1" applyBorder="1" applyAlignment="1" applyProtection="1">
      <alignment horizontal="center" vertical="center" wrapText="1" shrinkToFit="1"/>
      <protection hidden="1"/>
    </xf>
    <xf numFmtId="0" fontId="11" fillId="7" borderId="40" xfId="4" applyFont="1" applyFill="1" applyBorder="1" applyAlignment="1" applyProtection="1">
      <alignment horizontal="center" vertical="center" wrapText="1"/>
      <protection locked="0"/>
    </xf>
    <xf numFmtId="0" fontId="12" fillId="7" borderId="26" xfId="4" applyFont="1" applyFill="1" applyBorder="1" applyProtection="1">
      <protection locked="0"/>
    </xf>
    <xf numFmtId="0" fontId="12" fillId="7" borderId="28" xfId="4" applyFont="1" applyFill="1" applyBorder="1" applyProtection="1">
      <protection locked="0"/>
    </xf>
    <xf numFmtId="2" fontId="18" fillId="3" borderId="48" xfId="4" applyNumberFormat="1" applyFont="1" applyFill="1" applyBorder="1" applyAlignment="1" applyProtection="1">
      <alignment horizontal="center" vertical="center" wrapText="1"/>
      <protection hidden="1"/>
    </xf>
    <xf numFmtId="2" fontId="18" fillId="3" borderId="26" xfId="4" applyNumberFormat="1" applyFont="1" applyFill="1" applyBorder="1" applyAlignment="1" applyProtection="1">
      <alignment horizontal="center" vertical="center" wrapText="1"/>
      <protection hidden="1"/>
    </xf>
    <xf numFmtId="2" fontId="18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40" xfId="4" applyFont="1" applyFill="1" applyBorder="1" applyAlignment="1" applyProtection="1">
      <alignment horizontal="center" vertical="center" wrapText="1"/>
      <protection locked="0"/>
    </xf>
    <xf numFmtId="0" fontId="12" fillId="6" borderId="26" xfId="4" applyFont="1" applyFill="1" applyBorder="1" applyAlignment="1" applyProtection="1">
      <alignment horizontal="center" vertical="center" wrapText="1"/>
      <protection locked="0"/>
    </xf>
    <xf numFmtId="0" fontId="12" fillId="6" borderId="26" xfId="4" applyFont="1" applyFill="1" applyBorder="1" applyProtection="1">
      <protection locked="0"/>
    </xf>
    <xf numFmtId="0" fontId="12" fillId="6" borderId="28" xfId="4" applyFont="1" applyFill="1" applyBorder="1" applyProtection="1">
      <protection locked="0"/>
    </xf>
    <xf numFmtId="2" fontId="18" fillId="3" borderId="25" xfId="4" applyNumberFormat="1" applyFont="1" applyFill="1" applyBorder="1" applyAlignment="1" applyProtection="1">
      <alignment horizontal="center" vertical="center" wrapText="1"/>
      <protection hidden="1"/>
    </xf>
    <xf numFmtId="0" fontId="12" fillId="7" borderId="26" xfId="4" applyFont="1" applyFill="1" applyBorder="1" applyAlignment="1" applyProtection="1">
      <alignment horizontal="center" vertical="center" wrapText="1"/>
      <protection locked="0"/>
    </xf>
    <xf numFmtId="0" fontId="12" fillId="7" borderId="40" xfId="4" applyFont="1" applyFill="1" applyBorder="1" applyAlignment="1" applyProtection="1">
      <alignment horizontal="center" vertical="center" wrapText="1"/>
      <protection locked="0"/>
    </xf>
    <xf numFmtId="0" fontId="12" fillId="7" borderId="43" xfId="4" applyFont="1" applyFill="1" applyBorder="1" applyAlignment="1" applyProtection="1">
      <alignment horizontal="center" vertical="center" wrapText="1"/>
      <protection locked="0"/>
    </xf>
    <xf numFmtId="0" fontId="12" fillId="7" borderId="18" xfId="4" applyFont="1" applyFill="1" applyBorder="1" applyAlignment="1" applyProtection="1">
      <alignment horizontal="center" vertical="center" wrapText="1"/>
      <protection locked="0"/>
    </xf>
    <xf numFmtId="0" fontId="12" fillId="7" borderId="18" xfId="4" applyFont="1" applyFill="1" applyBorder="1" applyProtection="1">
      <protection locked="0"/>
    </xf>
    <xf numFmtId="0" fontId="12" fillId="7" borderId="19" xfId="4" applyFont="1" applyFill="1" applyBorder="1" applyProtection="1">
      <protection locked="0"/>
    </xf>
    <xf numFmtId="2" fontId="18" fillId="3" borderId="17" xfId="4" applyNumberFormat="1" applyFont="1" applyFill="1" applyBorder="1" applyAlignment="1" applyProtection="1">
      <alignment horizontal="center" vertical="center" wrapText="1"/>
      <protection hidden="1"/>
    </xf>
    <xf numFmtId="2" fontId="18" fillId="3" borderId="18" xfId="4" applyNumberFormat="1" applyFont="1" applyFill="1" applyBorder="1" applyAlignment="1" applyProtection="1">
      <alignment horizontal="center" vertical="center" wrapText="1"/>
      <protection hidden="1"/>
    </xf>
    <xf numFmtId="2" fontId="18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13" xfId="4" applyFont="1" applyFill="1" applyBorder="1" applyAlignment="1" applyProtection="1">
      <alignment horizontal="center" vertical="center" wrapText="1"/>
      <protection locked="0"/>
    </xf>
    <xf numFmtId="2" fontId="18" fillId="3" borderId="13" xfId="4" applyNumberFormat="1" applyFont="1" applyFill="1" applyBorder="1" applyAlignment="1" applyProtection="1">
      <alignment horizontal="center" vertical="center" wrapText="1"/>
      <protection hidden="1"/>
    </xf>
    <xf numFmtId="2" fontId="18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0" fontId="26" fillId="0" borderId="0" xfId="4" applyFont="1"/>
    <xf numFmtId="0" fontId="21" fillId="0" borderId="0" xfId="4" applyFont="1"/>
    <xf numFmtId="0" fontId="11" fillId="6" borderId="13" xfId="4" applyFont="1" applyFill="1" applyBorder="1" applyAlignment="1" applyProtection="1">
      <alignment horizontal="center" vertical="center"/>
      <protection locked="0"/>
    </xf>
    <xf numFmtId="0" fontId="11" fillId="6" borderId="18" xfId="4" applyFont="1" applyFill="1" applyBorder="1" applyAlignment="1" applyProtection="1">
      <alignment horizontal="center" vertical="center" wrapText="1"/>
      <protection locked="0"/>
    </xf>
    <xf numFmtId="0" fontId="11" fillId="6" borderId="18" xfId="4" applyFont="1" applyFill="1" applyBorder="1" applyAlignment="1" applyProtection="1">
      <alignment horizontal="center" vertical="center"/>
      <protection locked="0"/>
    </xf>
    <xf numFmtId="0" fontId="11" fillId="0" borderId="12" xfId="4" applyFont="1" applyBorder="1" applyAlignment="1" applyProtection="1">
      <alignment horizontal="center" vertical="center" wrapText="1"/>
      <protection locked="0"/>
    </xf>
    <xf numFmtId="0" fontId="11" fillId="0" borderId="13" xfId="4" applyFont="1" applyBorder="1" applyAlignment="1" applyProtection="1">
      <alignment horizontal="center" vertical="center" wrapText="1"/>
      <protection locked="0"/>
    </xf>
    <xf numFmtId="0" fontId="11" fillId="0" borderId="24" xfId="4" applyFont="1" applyBorder="1" applyAlignment="1" applyProtection="1">
      <alignment horizontal="center" vertical="center" wrapText="1"/>
      <protection locked="0"/>
    </xf>
    <xf numFmtId="2" fontId="14" fillId="3" borderId="13" xfId="4" applyNumberFormat="1" applyFont="1" applyFill="1" applyBorder="1" applyAlignment="1" applyProtection="1">
      <alignment horizontal="center" vertical="center"/>
      <protection hidden="1"/>
    </xf>
    <xf numFmtId="2" fontId="14" fillId="3" borderId="14" xfId="4" applyNumberFormat="1" applyFont="1" applyFill="1" applyBorder="1" applyAlignment="1">
      <alignment horizontal="center" vertical="center"/>
    </xf>
    <xf numFmtId="0" fontId="11" fillId="0" borderId="50" xfId="4" applyFont="1" applyBorder="1" applyAlignment="1" applyProtection="1">
      <alignment horizontal="center" vertical="center" wrapText="1"/>
      <protection locked="0"/>
    </xf>
    <xf numFmtId="0" fontId="11" fillId="0" borderId="51" xfId="4" applyFont="1" applyBorder="1" applyAlignment="1" applyProtection="1">
      <alignment horizontal="center" vertical="center" wrapText="1"/>
      <protection locked="0"/>
    </xf>
    <xf numFmtId="0" fontId="11" fillId="7" borderId="51" xfId="4" applyFont="1" applyFill="1" applyBorder="1" applyAlignment="1" applyProtection="1">
      <alignment horizontal="center" vertical="center"/>
      <protection locked="0"/>
    </xf>
    <xf numFmtId="2" fontId="14" fillId="3" borderId="51" xfId="4" applyNumberFormat="1" applyFont="1" applyFill="1" applyBorder="1" applyAlignment="1" applyProtection="1">
      <alignment horizontal="center" vertical="center"/>
      <protection hidden="1"/>
    </xf>
    <xf numFmtId="0" fontId="11" fillId="0" borderId="50" xfId="4" applyFont="1" applyBorder="1" applyAlignment="1" applyProtection="1">
      <alignment horizontal="center" vertical="center"/>
      <protection locked="0"/>
    </xf>
    <xf numFmtId="0" fontId="11" fillId="0" borderId="51" xfId="4" applyFont="1" applyBorder="1" applyAlignment="1" applyProtection="1">
      <alignment horizontal="center" vertical="center"/>
      <protection locked="0"/>
    </xf>
    <xf numFmtId="0" fontId="11" fillId="0" borderId="24" xfId="4" applyFont="1" applyBorder="1" applyAlignment="1" applyProtection="1">
      <alignment horizontal="center" vertical="center"/>
      <protection locked="0"/>
    </xf>
    <xf numFmtId="0" fontId="11" fillId="7" borderId="13" xfId="4" applyFont="1" applyFill="1" applyBorder="1" applyAlignment="1" applyProtection="1">
      <alignment horizontal="center" vertical="center"/>
      <protection locked="0"/>
    </xf>
    <xf numFmtId="0" fontId="11" fillId="7" borderId="27" xfId="4" applyFont="1" applyFill="1" applyBorder="1" applyAlignment="1" applyProtection="1">
      <alignment horizontal="center" vertical="center" wrapText="1"/>
      <protection locked="0"/>
    </xf>
    <xf numFmtId="0" fontId="11" fillId="7" borderId="27" xfId="4" applyFont="1" applyFill="1" applyBorder="1" applyAlignment="1" applyProtection="1">
      <alignment horizontal="center" vertical="center"/>
      <protection locked="0"/>
    </xf>
    <xf numFmtId="2" fontId="14" fillId="3" borderId="27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27" xfId="4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27" xfId="4" applyNumberFormat="1" applyFont="1" applyFill="1" applyBorder="1" applyAlignment="1" applyProtection="1">
      <alignment horizontal="center" vertical="center"/>
      <protection hidden="1"/>
    </xf>
    <xf numFmtId="2" fontId="14" fillId="3" borderId="34" xfId="4" applyNumberFormat="1" applyFont="1" applyFill="1" applyBorder="1" applyAlignment="1">
      <alignment horizontal="center" vertical="center"/>
    </xf>
    <xf numFmtId="2" fontId="18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51" xfId="2" applyNumberFormat="1" applyFont="1" applyFill="1" applyBorder="1" applyAlignment="1" applyProtection="1">
      <alignment horizontal="center" vertical="center" wrapText="1"/>
      <protection hidden="1"/>
    </xf>
    <xf numFmtId="0" fontId="11" fillId="6" borderId="51" xfId="2" applyFont="1" applyFill="1" applyBorder="1" applyAlignment="1" applyProtection="1">
      <alignment horizontal="center" vertical="center" wrapText="1"/>
      <protection locked="0"/>
    </xf>
    <xf numFmtId="0" fontId="28" fillId="7" borderId="26" xfId="4" applyFont="1" applyFill="1" applyBorder="1" applyAlignment="1" applyProtection="1">
      <alignment horizontal="center" vertical="center" wrapText="1"/>
      <protection locked="0"/>
    </xf>
    <xf numFmtId="0" fontId="29" fillId="7" borderId="26" xfId="4" applyFont="1" applyFill="1" applyBorder="1" applyAlignment="1" applyProtection="1">
      <alignment horizontal="center" vertical="center" wrapText="1"/>
      <protection locked="0"/>
    </xf>
    <xf numFmtId="0" fontId="12" fillId="0" borderId="26" xfId="3" applyFont="1" applyBorder="1"/>
    <xf numFmtId="0" fontId="12" fillId="0" borderId="13" xfId="3" applyFont="1" applyBorder="1"/>
    <xf numFmtId="0" fontId="12" fillId="0" borderId="18" xfId="3" applyFont="1" applyBorder="1"/>
    <xf numFmtId="0" fontId="3" fillId="0" borderId="0" xfId="3" applyFont="1"/>
    <xf numFmtId="0" fontId="30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2" fontId="14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31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6" borderId="51" xfId="2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4" borderId="38" xfId="0" applyFont="1" applyFill="1" applyBorder="1" applyAlignment="1">
      <alignment horizontal="center" vertical="center"/>
    </xf>
    <xf numFmtId="0" fontId="30" fillId="4" borderId="39" xfId="0" applyFont="1" applyFill="1" applyBorder="1" applyAlignment="1">
      <alignment horizontal="center" vertical="center"/>
    </xf>
    <xf numFmtId="0" fontId="30" fillId="4" borderId="40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2" fontId="14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51" xfId="2" applyNumberFormat="1" applyFont="1" applyFill="1" applyBorder="1" applyAlignment="1" applyProtection="1">
      <alignment horizontal="center" vertical="center" wrapText="1"/>
      <protection hidden="1"/>
    </xf>
    <xf numFmtId="0" fontId="11" fillId="6" borderId="51" xfId="2" applyFont="1" applyFill="1" applyBorder="1" applyAlignment="1" applyProtection="1">
      <alignment horizontal="center" vertical="center" wrapText="1"/>
      <protection locked="0"/>
    </xf>
    <xf numFmtId="0" fontId="2" fillId="0" borderId="0" xfId="5" applyAlignment="1">
      <alignment horizontal="center" vertical="center" wrapText="1"/>
    </xf>
    <xf numFmtId="0" fontId="2" fillId="0" borderId="0" xfId="5" applyAlignment="1">
      <alignment horizontal="center" vertical="center" wrapText="1" shrinkToFit="1"/>
    </xf>
    <xf numFmtId="0" fontId="2" fillId="0" borderId="0" xfId="5"/>
    <xf numFmtId="0" fontId="8" fillId="0" borderId="0" xfId="5" applyFont="1" applyBorder="1" applyAlignment="1" applyProtection="1">
      <alignment horizontal="left" vertical="center" wrapText="1"/>
      <protection locked="0"/>
    </xf>
    <xf numFmtId="0" fontId="11" fillId="2" borderId="31" xfId="5" applyFont="1" applyFill="1" applyBorder="1" applyAlignment="1" applyProtection="1">
      <alignment horizontal="center" vertical="center" wrapText="1"/>
      <protection locked="0"/>
    </xf>
    <xf numFmtId="0" fontId="11" fillId="4" borderId="31" xfId="5" applyFont="1" applyFill="1" applyBorder="1" applyAlignment="1" applyProtection="1">
      <alignment horizontal="center" vertical="center" wrapText="1"/>
      <protection locked="0"/>
    </xf>
    <xf numFmtId="0" fontId="11" fillId="5" borderId="31" xfId="5" applyFont="1" applyFill="1" applyBorder="1" applyAlignment="1" applyProtection="1">
      <alignment horizontal="center" vertical="center" wrapText="1"/>
      <protection locked="0"/>
    </xf>
    <xf numFmtId="165" fontId="11" fillId="0" borderId="31" xfId="5" applyNumberFormat="1" applyFont="1" applyBorder="1" applyAlignment="1" applyProtection="1">
      <alignment horizontal="center" vertical="center" wrapText="1"/>
      <protection locked="0"/>
    </xf>
    <xf numFmtId="165" fontId="11" fillId="3" borderId="31" xfId="5" applyNumberFormat="1" applyFont="1" applyFill="1" applyBorder="1" applyAlignment="1">
      <alignment horizontal="center" vertical="center" wrapText="1"/>
    </xf>
    <xf numFmtId="0" fontId="11" fillId="0" borderId="52" xfId="5" applyFont="1" applyBorder="1" applyAlignment="1" applyProtection="1">
      <alignment horizontal="center" vertical="center" wrapText="1"/>
      <protection locked="0"/>
    </xf>
    <xf numFmtId="0" fontId="12" fillId="12" borderId="13" xfId="5" applyFont="1" applyFill="1" applyBorder="1" applyAlignment="1" applyProtection="1">
      <alignment horizontal="center" vertical="center" wrapText="1"/>
      <protection locked="0"/>
    </xf>
    <xf numFmtId="0" fontId="11" fillId="12" borderId="13" xfId="5" applyFont="1" applyFill="1" applyBorder="1" applyAlignment="1" applyProtection="1">
      <alignment horizontal="center" vertical="center" wrapText="1"/>
      <protection locked="0"/>
    </xf>
    <xf numFmtId="0" fontId="12" fillId="12" borderId="13" xfId="5" applyFont="1" applyFill="1" applyBorder="1" applyProtection="1">
      <protection locked="0"/>
    </xf>
    <xf numFmtId="0" fontId="12" fillId="12" borderId="14" xfId="5" applyFont="1" applyFill="1" applyBorder="1" applyProtection="1">
      <protection locked="0"/>
    </xf>
    <xf numFmtId="2" fontId="18" fillId="13" borderId="12" xfId="5" applyNumberFormat="1" applyFont="1" applyFill="1" applyBorder="1" applyAlignment="1" applyProtection="1">
      <alignment horizontal="center" vertical="center" wrapText="1"/>
      <protection hidden="1"/>
    </xf>
    <xf numFmtId="2" fontId="18" fillId="13" borderId="24" xfId="5" applyNumberFormat="1" applyFont="1" applyFill="1" applyBorder="1" applyAlignment="1" applyProtection="1">
      <alignment horizontal="center" vertical="center" wrapText="1"/>
      <protection hidden="1"/>
    </xf>
    <xf numFmtId="2" fontId="18" fillId="13" borderId="24" xfId="5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33" xfId="5" applyFont="1" applyBorder="1" applyAlignment="1" applyProtection="1">
      <alignment vertical="center" wrapText="1"/>
      <protection locked="0"/>
    </xf>
    <xf numFmtId="0" fontId="12" fillId="14" borderId="26" xfId="5" applyFont="1" applyFill="1" applyBorder="1" applyAlignment="1" applyProtection="1">
      <alignment horizontal="center" vertical="center" wrapText="1"/>
      <protection locked="0"/>
    </xf>
    <xf numFmtId="0" fontId="11" fillId="14" borderId="26" xfId="5" applyFont="1" applyFill="1" applyBorder="1" applyAlignment="1" applyProtection="1">
      <alignment horizontal="center" vertical="center" wrapText="1"/>
      <protection locked="0"/>
    </xf>
    <xf numFmtId="0" fontId="12" fillId="14" borderId="26" xfId="5" applyFont="1" applyFill="1" applyBorder="1" applyProtection="1">
      <protection locked="0"/>
    </xf>
    <xf numFmtId="0" fontId="12" fillId="14" borderId="28" xfId="5" applyFont="1" applyFill="1" applyBorder="1" applyProtection="1">
      <protection locked="0"/>
    </xf>
    <xf numFmtId="2" fontId="18" fillId="13" borderId="48" xfId="5" applyNumberFormat="1" applyFont="1" applyFill="1" applyBorder="1" applyAlignment="1" applyProtection="1">
      <alignment horizontal="center" vertical="center" wrapText="1"/>
      <protection hidden="1"/>
    </xf>
    <xf numFmtId="2" fontId="18" fillId="13" borderId="26" xfId="5" applyNumberFormat="1" applyFont="1" applyFill="1" applyBorder="1" applyAlignment="1" applyProtection="1">
      <alignment horizontal="center" vertical="center" wrapText="1"/>
      <protection hidden="1"/>
    </xf>
    <xf numFmtId="2" fontId="18" fillId="13" borderId="26" xfId="5" applyNumberFormat="1" applyFont="1" applyFill="1" applyBorder="1" applyAlignment="1" applyProtection="1">
      <alignment horizontal="center" vertical="center" wrapText="1" shrinkToFit="1"/>
      <protection hidden="1"/>
    </xf>
    <xf numFmtId="0" fontId="12" fillId="12" borderId="26" xfId="5" applyFont="1" applyFill="1" applyBorder="1" applyAlignment="1" applyProtection="1">
      <alignment horizontal="center" vertical="center" wrapText="1"/>
      <protection locked="0"/>
    </xf>
    <xf numFmtId="0" fontId="12" fillId="12" borderId="26" xfId="5" applyFont="1" applyFill="1" applyBorder="1" applyProtection="1">
      <protection locked="0"/>
    </xf>
    <xf numFmtId="0" fontId="12" fillId="12" borderId="28" xfId="5" applyFont="1" applyFill="1" applyBorder="1" applyProtection="1">
      <protection locked="0"/>
    </xf>
    <xf numFmtId="2" fontId="18" fillId="13" borderId="25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54" xfId="5" applyFont="1" applyBorder="1" applyAlignment="1" applyProtection="1">
      <alignment vertical="center" wrapText="1"/>
      <protection locked="0"/>
    </xf>
    <xf numFmtId="0" fontId="12" fillId="14" borderId="18" xfId="5" applyFont="1" applyFill="1" applyBorder="1" applyAlignment="1" applyProtection="1">
      <alignment horizontal="center" vertical="center" wrapText="1"/>
      <protection locked="0"/>
    </xf>
    <xf numFmtId="0" fontId="12" fillId="14" borderId="18" xfId="5" applyFont="1" applyFill="1" applyBorder="1" applyProtection="1">
      <protection locked="0"/>
    </xf>
    <xf numFmtId="0" fontId="12" fillId="14" borderId="19" xfId="5" applyFont="1" applyFill="1" applyBorder="1" applyProtection="1">
      <protection locked="0"/>
    </xf>
    <xf numFmtId="2" fontId="18" fillId="13" borderId="17" xfId="5" applyNumberFormat="1" applyFont="1" applyFill="1" applyBorder="1" applyAlignment="1" applyProtection="1">
      <alignment horizontal="center" vertical="center" wrapText="1"/>
      <protection hidden="1"/>
    </xf>
    <xf numFmtId="2" fontId="18" fillId="13" borderId="18" xfId="5" applyNumberFormat="1" applyFont="1" applyFill="1" applyBorder="1" applyAlignment="1" applyProtection="1">
      <alignment horizontal="center" vertical="center" wrapText="1"/>
      <protection hidden="1"/>
    </xf>
    <xf numFmtId="2" fontId="18" fillId="13" borderId="18" xfId="5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27" xfId="5" applyFont="1" applyBorder="1" applyAlignment="1" applyProtection="1">
      <alignment horizontal="center" vertical="center" wrapText="1"/>
      <protection locked="0"/>
    </xf>
    <xf numFmtId="2" fontId="18" fillId="13" borderId="13" xfId="5" applyNumberFormat="1" applyFont="1" applyFill="1" applyBorder="1" applyAlignment="1" applyProtection="1">
      <alignment horizontal="center" vertical="center" wrapText="1"/>
      <protection hidden="1"/>
    </xf>
    <xf numFmtId="2" fontId="18" fillId="13" borderId="13" xfId="5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29" xfId="5" applyFont="1" applyBorder="1" applyAlignment="1" applyProtection="1">
      <alignment horizontal="center" vertical="center" wrapText="1"/>
      <protection locked="0"/>
    </xf>
    <xf numFmtId="0" fontId="12" fillId="0" borderId="24" xfId="5" applyFont="1" applyBorder="1" applyAlignment="1" applyProtection="1">
      <alignment horizontal="center"/>
      <protection locked="0"/>
    </xf>
    <xf numFmtId="0" fontId="12" fillId="6" borderId="13" xfId="5" applyFont="1" applyFill="1" applyBorder="1" applyAlignment="1" applyProtection="1">
      <alignment horizontal="center" vertical="center" wrapText="1"/>
      <protection locked="0"/>
    </xf>
    <xf numFmtId="0" fontId="11" fillId="6" borderId="13" xfId="5" applyFont="1" applyFill="1" applyBorder="1" applyAlignment="1" applyProtection="1">
      <alignment horizontal="center" vertical="center" wrapText="1"/>
      <protection locked="0"/>
    </xf>
    <xf numFmtId="0" fontId="12" fillId="6" borderId="13" xfId="5" applyFont="1" applyFill="1" applyBorder="1" applyProtection="1">
      <protection locked="0"/>
    </xf>
    <xf numFmtId="0" fontId="12" fillId="6" borderId="14" xfId="5" applyFont="1" applyFill="1" applyBorder="1" applyProtection="1">
      <protection locked="0"/>
    </xf>
    <xf numFmtId="2" fontId="18" fillId="3" borderId="12" xfId="5" applyNumberFormat="1" applyFont="1" applyFill="1" applyBorder="1" applyAlignment="1" applyProtection="1">
      <alignment horizontal="center" vertical="center" wrapText="1"/>
      <protection hidden="1"/>
    </xf>
    <xf numFmtId="2" fontId="18" fillId="3" borderId="13" xfId="5" applyNumberFormat="1" applyFont="1" applyFill="1" applyBorder="1" applyAlignment="1" applyProtection="1">
      <alignment horizontal="center" vertical="center" wrapText="1"/>
      <protection hidden="1"/>
    </xf>
    <xf numFmtId="2" fontId="18" fillId="3" borderId="13" xfId="5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27" xfId="5" applyFont="1" applyBorder="1" applyAlignment="1" applyProtection="1">
      <alignment horizontal="center"/>
      <protection locked="0"/>
    </xf>
    <xf numFmtId="0" fontId="12" fillId="7" borderId="26" xfId="5" applyFont="1" applyFill="1" applyBorder="1" applyAlignment="1" applyProtection="1">
      <alignment horizontal="center" vertical="center" wrapText="1"/>
      <protection locked="0"/>
    </xf>
    <xf numFmtId="0" fontId="11" fillId="7" borderId="26" xfId="5" applyFont="1" applyFill="1" applyBorder="1" applyAlignment="1" applyProtection="1">
      <alignment horizontal="center" vertical="center" wrapText="1"/>
      <protection locked="0"/>
    </xf>
    <xf numFmtId="0" fontId="12" fillId="7" borderId="26" xfId="5" applyFont="1" applyFill="1" applyBorder="1" applyProtection="1">
      <protection locked="0"/>
    </xf>
    <xf numFmtId="0" fontId="12" fillId="7" borderId="28" xfId="5" applyFont="1" applyFill="1" applyBorder="1" applyProtection="1">
      <protection locked="0"/>
    </xf>
    <xf numFmtId="2" fontId="18" fillId="3" borderId="25" xfId="5" applyNumberFormat="1" applyFont="1" applyFill="1" applyBorder="1" applyAlignment="1" applyProtection="1">
      <alignment horizontal="center" vertical="center" wrapText="1"/>
      <protection hidden="1"/>
    </xf>
    <xf numFmtId="2" fontId="18" fillId="3" borderId="26" xfId="5" applyNumberFormat="1" applyFont="1" applyFill="1" applyBorder="1" applyAlignment="1" applyProtection="1">
      <alignment horizontal="center" vertical="center" wrapText="1"/>
      <protection hidden="1"/>
    </xf>
    <xf numFmtId="2" fontId="18" fillId="3" borderId="26" xfId="5" applyNumberFormat="1" applyFont="1" applyFill="1" applyBorder="1" applyAlignment="1" applyProtection="1">
      <alignment horizontal="center" vertical="center" wrapText="1" shrinkToFit="1"/>
      <protection hidden="1"/>
    </xf>
    <xf numFmtId="0" fontId="12" fillId="6" borderId="26" xfId="5" applyFont="1" applyFill="1" applyBorder="1" applyAlignment="1" applyProtection="1">
      <alignment horizontal="center" vertical="center" wrapText="1"/>
      <protection locked="0"/>
    </xf>
    <xf numFmtId="0" fontId="12" fillId="6" borderId="26" xfId="5" applyFont="1" applyFill="1" applyBorder="1" applyProtection="1">
      <protection locked="0"/>
    </xf>
    <xf numFmtId="0" fontId="12" fillId="6" borderId="28" xfId="5" applyFont="1" applyFill="1" applyBorder="1" applyProtection="1">
      <protection locked="0"/>
    </xf>
    <xf numFmtId="0" fontId="12" fillId="0" borderId="29" xfId="5" applyFont="1" applyBorder="1" applyAlignment="1" applyProtection="1">
      <alignment horizontal="center"/>
      <protection locked="0"/>
    </xf>
    <xf numFmtId="0" fontId="12" fillId="7" borderId="18" xfId="5" applyFont="1" applyFill="1" applyBorder="1" applyAlignment="1" applyProtection="1">
      <alignment horizontal="center" vertical="center" wrapText="1"/>
      <protection locked="0"/>
    </xf>
    <xf numFmtId="0" fontId="12" fillId="7" borderId="18" xfId="5" applyFont="1" applyFill="1" applyBorder="1" applyProtection="1">
      <protection locked="0"/>
    </xf>
    <xf numFmtId="0" fontId="12" fillId="7" borderId="19" xfId="5" applyFont="1" applyFill="1" applyBorder="1" applyProtection="1">
      <protection locked="0"/>
    </xf>
    <xf numFmtId="2" fontId="18" fillId="3" borderId="17" xfId="5" applyNumberFormat="1" applyFont="1" applyFill="1" applyBorder="1" applyAlignment="1" applyProtection="1">
      <alignment horizontal="center" vertical="center" wrapText="1"/>
      <protection hidden="1"/>
    </xf>
    <xf numFmtId="2" fontId="18" fillId="3" borderId="18" xfId="5" applyNumberFormat="1" applyFont="1" applyFill="1" applyBorder="1" applyAlignment="1" applyProtection="1">
      <alignment horizontal="center" vertical="center" wrapText="1"/>
      <protection hidden="1"/>
    </xf>
    <xf numFmtId="2" fontId="18" fillId="3" borderId="18" xfId="5" applyNumberFormat="1" applyFont="1" applyFill="1" applyBorder="1" applyAlignment="1" applyProtection="1">
      <alignment horizontal="center" vertical="center" wrapText="1" shrinkToFit="1"/>
      <protection hidden="1"/>
    </xf>
    <xf numFmtId="0" fontId="12" fillId="2" borderId="24" xfId="5" applyFont="1" applyFill="1" applyBorder="1" applyAlignment="1" applyProtection="1">
      <alignment horizontal="center"/>
      <protection locked="0"/>
    </xf>
    <xf numFmtId="0" fontId="12" fillId="2" borderId="27" xfId="5" applyFont="1" applyFill="1" applyBorder="1" applyAlignment="1" applyProtection="1">
      <alignment horizontal="center"/>
      <protection locked="0"/>
    </xf>
    <xf numFmtId="0" fontId="12" fillId="2" borderId="29" xfId="5" applyFont="1" applyFill="1" applyBorder="1" applyAlignment="1" applyProtection="1">
      <alignment horizontal="center"/>
      <protection locked="0"/>
    </xf>
    <xf numFmtId="2" fontId="11" fillId="3" borderId="26" xfId="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Font="1" applyAlignment="1">
      <alignment vertical="center"/>
    </xf>
    <xf numFmtId="0" fontId="11" fillId="6" borderId="26" xfId="0" applyFont="1" applyFill="1" applyBorder="1" applyAlignment="1" applyProtection="1">
      <alignment horizontal="center" vertical="center" wrapText="1"/>
      <protection locked="0"/>
    </xf>
    <xf numFmtId="0" fontId="11" fillId="7" borderId="26" xfId="0" applyFont="1" applyFill="1" applyBorder="1" applyAlignment="1" applyProtection="1">
      <alignment horizontal="center" vertical="center" wrapText="1"/>
      <protection locked="0"/>
    </xf>
    <xf numFmtId="0" fontId="11" fillId="7" borderId="18" xfId="0" applyFont="1" applyFill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 applyProtection="1">
      <alignment horizontal="center" vertical="center"/>
      <protection locked="0"/>
    </xf>
    <xf numFmtId="0" fontId="11" fillId="7" borderId="26" xfId="0" applyFont="1" applyFill="1" applyBorder="1" applyAlignment="1" applyProtection="1">
      <alignment horizontal="center" vertical="center"/>
      <protection locked="0"/>
    </xf>
    <xf numFmtId="0" fontId="11" fillId="7" borderId="18" xfId="0" applyFont="1" applyFill="1" applyBorder="1" applyAlignment="1" applyProtection="1">
      <alignment horizontal="center" vertical="center"/>
      <protection locked="0"/>
    </xf>
    <xf numFmtId="2" fontId="14" fillId="3" borderId="13" xfId="2" applyNumberFormat="1" applyFont="1" applyFill="1" applyBorder="1" applyAlignment="1" applyProtection="1">
      <alignment horizontal="center" vertical="center"/>
      <protection hidden="1"/>
    </xf>
    <xf numFmtId="2" fontId="14" fillId="3" borderId="26" xfId="2" applyNumberFormat="1" applyFont="1" applyFill="1" applyBorder="1" applyAlignment="1" applyProtection="1">
      <alignment horizontal="center" vertical="center"/>
      <protection hidden="1"/>
    </xf>
    <xf numFmtId="2" fontId="14" fillId="3" borderId="18" xfId="2" applyNumberFormat="1" applyFont="1" applyFill="1" applyBorder="1" applyAlignment="1" applyProtection="1">
      <alignment horizontal="center" vertical="center"/>
      <protection hidden="1"/>
    </xf>
    <xf numFmtId="2" fontId="14" fillId="3" borderId="14" xfId="2" applyNumberFormat="1" applyFont="1" applyFill="1" applyBorder="1" applyAlignment="1" applyProtection="1">
      <alignment horizontal="center" vertical="center"/>
      <protection hidden="1"/>
    </xf>
    <xf numFmtId="2" fontId="14" fillId="3" borderId="28" xfId="2" applyNumberFormat="1" applyFont="1" applyFill="1" applyBorder="1" applyAlignment="1" applyProtection="1">
      <alignment horizontal="center" vertical="center"/>
      <protection hidden="1"/>
    </xf>
    <xf numFmtId="2" fontId="14" fillId="3" borderId="19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Font="1" applyBorder="1" applyAlignment="1" applyProtection="1">
      <alignment horizontal="center" vertical="center"/>
      <protection hidden="1"/>
    </xf>
    <xf numFmtId="0" fontId="11" fillId="0" borderId="25" xfId="2" applyFont="1" applyBorder="1" applyAlignment="1" applyProtection="1">
      <alignment horizontal="center" vertical="center"/>
      <protection hidden="1"/>
    </xf>
    <xf numFmtId="0" fontId="11" fillId="0" borderId="17" xfId="2" applyFont="1" applyBorder="1" applyAlignment="1" applyProtection="1">
      <alignment horizontal="center" vertical="center"/>
      <protection hidden="1"/>
    </xf>
    <xf numFmtId="0" fontId="11" fillId="0" borderId="13" xfId="2" applyFont="1" applyBorder="1" applyAlignment="1" applyProtection="1">
      <alignment horizontal="center" vertical="center"/>
      <protection hidden="1"/>
    </xf>
    <xf numFmtId="0" fontId="11" fillId="0" borderId="26" xfId="2" applyFont="1" applyBorder="1" applyAlignment="1" applyProtection="1">
      <alignment horizontal="center" vertical="center"/>
      <protection hidden="1"/>
    </xf>
    <xf numFmtId="0" fontId="11" fillId="0" borderId="18" xfId="2" applyFont="1" applyBorder="1" applyAlignment="1" applyProtection="1">
      <alignment horizontal="center" vertical="center"/>
      <protection hidden="1"/>
    </xf>
    <xf numFmtId="0" fontId="11" fillId="0" borderId="24" xfId="2" applyFont="1" applyBorder="1" applyAlignment="1" applyProtection="1">
      <alignment horizontal="center" vertical="center"/>
      <protection hidden="1"/>
    </xf>
    <xf numFmtId="0" fontId="11" fillId="0" borderId="27" xfId="2" applyFont="1" applyBorder="1" applyAlignment="1" applyProtection="1">
      <alignment horizontal="center" vertical="center"/>
      <protection hidden="1"/>
    </xf>
    <xf numFmtId="0" fontId="11" fillId="0" borderId="29" xfId="2" applyFont="1" applyBorder="1" applyAlignment="1" applyProtection="1">
      <alignment horizontal="center" vertical="center"/>
      <protection hidden="1"/>
    </xf>
    <xf numFmtId="2" fontId="14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51" xfId="2" applyNumberFormat="1" applyFont="1" applyFill="1" applyBorder="1" applyAlignment="1" applyProtection="1">
      <alignment horizontal="center" vertical="center"/>
      <protection hidden="1"/>
    </xf>
    <xf numFmtId="0" fontId="11" fillId="0" borderId="50" xfId="2" applyFont="1" applyBorder="1" applyAlignment="1" applyProtection="1">
      <alignment horizontal="center" vertical="center"/>
      <protection hidden="1"/>
    </xf>
    <xf numFmtId="0" fontId="11" fillId="0" borderId="51" xfId="2" applyFont="1" applyBorder="1" applyAlignment="1" applyProtection="1">
      <alignment horizontal="center" vertical="center"/>
      <protection hidden="1"/>
    </xf>
    <xf numFmtId="2" fontId="14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31" xfId="2" applyNumberFormat="1" applyFont="1" applyFill="1" applyBorder="1" applyAlignment="1" applyProtection="1">
      <alignment horizontal="center" vertical="center"/>
      <protection hidden="1"/>
    </xf>
    <xf numFmtId="2" fontId="14" fillId="3" borderId="59" xfId="2" applyNumberFormat="1" applyFont="1" applyFill="1" applyBorder="1" applyAlignment="1" applyProtection="1">
      <alignment horizontal="center" vertical="center"/>
      <protection hidden="1"/>
    </xf>
    <xf numFmtId="0" fontId="11" fillId="9" borderId="24" xfId="2" applyFont="1" applyFill="1" applyBorder="1" applyAlignment="1" applyProtection="1">
      <alignment horizontal="center" vertical="center"/>
      <protection hidden="1"/>
    </xf>
    <xf numFmtId="0" fontId="11" fillId="9" borderId="27" xfId="2" applyFont="1" applyFill="1" applyBorder="1" applyAlignment="1" applyProtection="1">
      <alignment horizontal="center" vertical="center"/>
      <protection hidden="1"/>
    </xf>
    <xf numFmtId="0" fontId="11" fillId="9" borderId="29" xfId="2" applyFont="1" applyFill="1" applyBorder="1" applyAlignment="1" applyProtection="1">
      <alignment horizontal="center" vertical="center"/>
      <protection hidden="1"/>
    </xf>
    <xf numFmtId="2" fontId="14" fillId="3" borderId="27" xfId="2" applyNumberFormat="1" applyFont="1" applyFill="1" applyBorder="1" applyAlignment="1" applyProtection="1">
      <alignment horizontal="center" vertical="center"/>
      <protection hidden="1"/>
    </xf>
    <xf numFmtId="2" fontId="14" fillId="3" borderId="34" xfId="2" applyNumberFormat="1" applyFont="1" applyFill="1" applyBorder="1" applyAlignment="1" applyProtection="1">
      <alignment horizontal="center" vertical="center"/>
      <protection hidden="1"/>
    </xf>
    <xf numFmtId="0" fontId="11" fillId="0" borderId="30" xfId="2" applyFont="1" applyBorder="1" applyAlignment="1" applyProtection="1">
      <alignment horizontal="center" vertical="center"/>
      <protection hidden="1"/>
    </xf>
    <xf numFmtId="0" fontId="11" fillId="0" borderId="31" xfId="2" applyFont="1" applyBorder="1" applyAlignment="1" applyProtection="1">
      <alignment horizontal="center" vertical="center"/>
      <protection hidden="1"/>
    </xf>
    <xf numFmtId="2" fontId="14" fillId="3" borderId="31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33" xfId="2" applyFont="1" applyBorder="1" applyAlignment="1" applyProtection="1">
      <alignment horizontal="center" vertical="center"/>
      <protection hidden="1"/>
    </xf>
    <xf numFmtId="2" fontId="14" fillId="3" borderId="27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32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Font="1" applyBorder="1" applyAlignment="1" applyProtection="1">
      <alignment horizontal="center" vertical="center" wrapText="1"/>
      <protection hidden="1"/>
    </xf>
    <xf numFmtId="0" fontId="11" fillId="0" borderId="25" xfId="2" applyFont="1" applyBorder="1" applyAlignment="1" applyProtection="1">
      <alignment horizontal="center" vertical="center" wrapText="1"/>
      <protection hidden="1"/>
    </xf>
    <xf numFmtId="0" fontId="11" fillId="0" borderId="17" xfId="2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 applyProtection="1">
      <alignment horizontal="center" vertical="center" wrapText="1"/>
      <protection hidden="1"/>
    </xf>
    <xf numFmtId="0" fontId="11" fillId="0" borderId="26" xfId="2" applyFont="1" applyBorder="1" applyAlignment="1" applyProtection="1">
      <alignment horizontal="center" vertical="center" wrapText="1"/>
      <protection hidden="1"/>
    </xf>
    <xf numFmtId="0" fontId="11" fillId="0" borderId="18" xfId="2" applyFont="1" applyBorder="1" applyAlignment="1" applyProtection="1">
      <alignment horizontal="center" vertical="center" wrapText="1"/>
      <protection hidden="1"/>
    </xf>
    <xf numFmtId="0" fontId="11" fillId="9" borderId="24" xfId="2" applyFont="1" applyFill="1" applyBorder="1" applyAlignment="1" applyProtection="1">
      <alignment horizontal="center" vertical="center" wrapText="1"/>
      <protection hidden="1"/>
    </xf>
    <xf numFmtId="0" fontId="11" fillId="9" borderId="27" xfId="2" applyFont="1" applyFill="1" applyBorder="1" applyAlignment="1" applyProtection="1">
      <alignment horizontal="center" vertical="center" wrapText="1"/>
      <protection hidden="1"/>
    </xf>
    <xf numFmtId="0" fontId="11" fillId="9" borderId="29" xfId="2" applyFont="1" applyFill="1" applyBorder="1" applyAlignment="1" applyProtection="1">
      <alignment horizontal="center" vertical="center" wrapText="1"/>
      <protection hidden="1"/>
    </xf>
    <xf numFmtId="0" fontId="11" fillId="0" borderId="24" xfId="2" applyFont="1" applyBorder="1" applyAlignment="1" applyProtection="1">
      <alignment horizontal="center" vertical="center" wrapText="1"/>
      <protection hidden="1"/>
    </xf>
    <xf numFmtId="0" fontId="11" fillId="0" borderId="27" xfId="2" applyFont="1" applyBorder="1" applyAlignment="1" applyProtection="1">
      <alignment horizontal="center" vertical="center" wrapText="1"/>
      <protection hidden="1"/>
    </xf>
    <xf numFmtId="0" fontId="11" fillId="0" borderId="29" xfId="2" applyFont="1" applyBorder="1" applyAlignment="1" applyProtection="1">
      <alignment horizontal="center" vertical="center" wrapText="1"/>
      <protection hidden="1"/>
    </xf>
    <xf numFmtId="2" fontId="11" fillId="0" borderId="24" xfId="2" applyNumberFormat="1" applyFont="1" applyBorder="1" applyAlignment="1" applyProtection="1">
      <alignment horizontal="center" vertical="center" wrapText="1"/>
      <protection hidden="1"/>
    </xf>
    <xf numFmtId="2" fontId="11" fillId="0" borderId="27" xfId="2" applyNumberFormat="1" applyFont="1" applyBorder="1" applyAlignment="1" applyProtection="1">
      <alignment horizontal="center" vertical="center" wrapText="1"/>
      <protection hidden="1"/>
    </xf>
    <xf numFmtId="2" fontId="11" fillId="0" borderId="29" xfId="2" applyNumberFormat="1" applyFont="1" applyBorder="1" applyAlignment="1" applyProtection="1">
      <alignment horizontal="center" vertical="center" wrapText="1"/>
      <protection hidden="1"/>
    </xf>
    <xf numFmtId="0" fontId="11" fillId="3" borderId="8" xfId="2" applyFont="1" applyFill="1" applyBorder="1" applyAlignment="1" applyProtection="1">
      <alignment horizontal="center" vertical="center" wrapText="1"/>
      <protection hidden="1"/>
    </xf>
    <xf numFmtId="0" fontId="11" fillId="3" borderId="16" xfId="2" applyFont="1" applyFill="1" applyBorder="1" applyAlignment="1" applyProtection="1">
      <alignment horizontal="center" vertical="center" wrapText="1"/>
      <protection hidden="1"/>
    </xf>
    <xf numFmtId="0" fontId="11" fillId="3" borderId="21" xfId="2" applyFont="1" applyFill="1" applyBorder="1" applyAlignment="1" applyProtection="1">
      <alignment horizontal="center" vertical="center" wrapText="1"/>
      <protection hidden="1"/>
    </xf>
    <xf numFmtId="0" fontId="11" fillId="3" borderId="9" xfId="2" applyFont="1" applyFill="1" applyBorder="1" applyAlignment="1" applyProtection="1">
      <alignment horizontal="center" vertical="center" wrapText="1"/>
      <protection hidden="1"/>
    </xf>
    <xf numFmtId="0" fontId="11" fillId="3" borderId="11" xfId="2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Border="1" applyAlignment="1" applyProtection="1">
      <alignment horizontal="left" vertical="center" wrapText="1"/>
      <protection hidden="1"/>
    </xf>
    <xf numFmtId="0" fontId="8" fillId="0" borderId="2" xfId="2" applyFont="1" applyBorder="1" applyAlignment="1" applyProtection="1">
      <alignment horizontal="left" vertical="center" wrapText="1"/>
      <protection hidden="1"/>
    </xf>
    <xf numFmtId="0" fontId="8" fillId="0" borderId="3" xfId="2" applyFont="1" applyBorder="1" applyAlignment="1" applyProtection="1">
      <alignment horizontal="left" vertical="center" wrapText="1"/>
      <protection hidden="1"/>
    </xf>
    <xf numFmtId="0" fontId="8" fillId="0" borderId="4" xfId="2" applyFont="1" applyBorder="1" applyAlignment="1" applyProtection="1">
      <alignment horizontal="left" vertical="center" wrapText="1"/>
      <protection hidden="1"/>
    </xf>
    <xf numFmtId="0" fontId="8" fillId="0" borderId="5" xfId="2" applyFont="1" applyBorder="1" applyAlignment="1" applyProtection="1">
      <alignment horizontal="left" vertical="center" wrapText="1"/>
      <protection hidden="1"/>
    </xf>
    <xf numFmtId="0" fontId="8" fillId="0" borderId="6" xfId="2" applyFont="1" applyBorder="1" applyAlignment="1" applyProtection="1">
      <alignment horizontal="left" vertical="center" wrapText="1"/>
      <protection hidden="1"/>
    </xf>
    <xf numFmtId="0" fontId="9" fillId="2" borderId="0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Alignment="1" applyProtection="1">
      <alignment horizontal="center" vertical="center" wrapText="1" shrinkToFit="1"/>
      <protection hidden="1"/>
    </xf>
    <xf numFmtId="0" fontId="11" fillId="0" borderId="9" xfId="2" applyFont="1" applyBorder="1" applyAlignment="1" applyProtection="1">
      <alignment horizontal="center" vertical="center" wrapText="1"/>
      <protection hidden="1"/>
    </xf>
    <xf numFmtId="0" fontId="11" fillId="0" borderId="11" xfId="2" applyFont="1" applyBorder="1" applyAlignment="1" applyProtection="1">
      <alignment horizontal="center" vertical="center" wrapText="1"/>
      <protection hidden="1"/>
    </xf>
    <xf numFmtId="0" fontId="11" fillId="0" borderId="10" xfId="2" applyFont="1" applyBorder="1" applyAlignment="1" applyProtection="1">
      <alignment horizontal="center" vertical="center" wrapText="1"/>
      <protection hidden="1"/>
    </xf>
    <xf numFmtId="164" fontId="11" fillId="0" borderId="9" xfId="2" applyNumberFormat="1" applyFont="1" applyBorder="1" applyAlignment="1" applyProtection="1">
      <alignment horizontal="center" vertical="center" wrapText="1"/>
      <protection hidden="1"/>
    </xf>
    <xf numFmtId="164" fontId="11" fillId="0" borderId="10" xfId="2" applyNumberFormat="1" applyFont="1" applyBorder="1" applyAlignment="1" applyProtection="1">
      <alignment horizontal="center" vertical="center" wrapText="1"/>
      <protection hidden="1"/>
    </xf>
    <xf numFmtId="164" fontId="11" fillId="0" borderId="11" xfId="2" applyNumberFormat="1" applyFont="1" applyBorder="1" applyAlignment="1" applyProtection="1">
      <alignment horizontal="center" vertical="center" wrapText="1"/>
      <protection hidden="1"/>
    </xf>
    <xf numFmtId="0" fontId="11" fillId="3" borderId="12" xfId="2" applyFont="1" applyFill="1" applyBorder="1" applyAlignment="1" applyProtection="1">
      <alignment horizontal="center" vertical="center" wrapText="1"/>
      <protection hidden="1"/>
    </xf>
    <xf numFmtId="0" fontId="11" fillId="3" borderId="13" xfId="2" applyFont="1" applyFill="1" applyBorder="1" applyAlignment="1" applyProtection="1">
      <alignment horizontal="center" vertical="center" wrapText="1"/>
      <protection hidden="1"/>
    </xf>
    <xf numFmtId="0" fontId="11" fillId="3" borderId="14" xfId="2" applyFont="1" applyFill="1" applyBorder="1" applyAlignment="1" applyProtection="1">
      <alignment horizontal="center" vertical="center" wrapText="1"/>
      <protection hidden="1"/>
    </xf>
    <xf numFmtId="0" fontId="11" fillId="3" borderId="17" xfId="2" applyFont="1" applyFill="1" applyBorder="1" applyAlignment="1" applyProtection="1">
      <alignment horizontal="center" vertical="center" wrapText="1"/>
      <protection hidden="1"/>
    </xf>
    <xf numFmtId="0" fontId="11" fillId="3" borderId="18" xfId="2" applyFont="1" applyFill="1" applyBorder="1" applyAlignment="1" applyProtection="1">
      <alignment horizontal="center" vertical="center" wrapText="1"/>
      <protection hidden="1"/>
    </xf>
    <xf numFmtId="0" fontId="11" fillId="3" borderId="19" xfId="2" applyFont="1" applyFill="1" applyBorder="1" applyAlignment="1" applyProtection="1">
      <alignment horizontal="center" vertical="center" wrapText="1"/>
      <protection hidden="1"/>
    </xf>
    <xf numFmtId="0" fontId="11" fillId="0" borderId="7" xfId="2" applyFont="1" applyBorder="1" applyAlignment="1" applyProtection="1">
      <alignment horizontal="center" vertical="center"/>
      <protection hidden="1"/>
    </xf>
    <xf numFmtId="0" fontId="11" fillId="0" borderId="15" xfId="2" applyFont="1" applyBorder="1" applyAlignment="1" applyProtection="1">
      <alignment horizontal="center" vertical="center"/>
      <protection hidden="1"/>
    </xf>
    <xf numFmtId="0" fontId="11" fillId="0" borderId="20" xfId="2" applyFont="1" applyBorder="1" applyAlignment="1" applyProtection="1">
      <alignment horizontal="center" vertical="center"/>
      <protection hidden="1"/>
    </xf>
    <xf numFmtId="0" fontId="11" fillId="0" borderId="7" xfId="2" applyFont="1" applyBorder="1" applyAlignment="1" applyProtection="1">
      <alignment horizontal="center" vertical="center" wrapText="1"/>
      <protection hidden="1"/>
    </xf>
    <xf numFmtId="0" fontId="11" fillId="0" borderId="15" xfId="2" applyFont="1" applyBorder="1" applyAlignment="1" applyProtection="1">
      <alignment horizontal="center" vertical="center" wrapText="1"/>
      <protection hidden="1"/>
    </xf>
    <xf numFmtId="0" fontId="11" fillId="0" borderId="20" xfId="2" applyFont="1" applyBorder="1" applyAlignment="1" applyProtection="1">
      <alignment horizontal="center" vertical="center" wrapText="1"/>
      <protection hidden="1"/>
    </xf>
    <xf numFmtId="0" fontId="11" fillId="0" borderId="8" xfId="2" applyFont="1" applyBorder="1" applyAlignment="1" applyProtection="1">
      <alignment horizontal="center" vertical="center" wrapText="1"/>
      <protection hidden="1"/>
    </xf>
    <xf numFmtId="0" fontId="11" fillId="0" borderId="16" xfId="2" applyFont="1" applyBorder="1" applyAlignment="1" applyProtection="1">
      <alignment horizontal="center" vertical="center" wrapText="1"/>
      <protection hidden="1"/>
    </xf>
    <xf numFmtId="0" fontId="11" fillId="0" borderId="21" xfId="2" applyFont="1" applyBorder="1" applyAlignment="1" applyProtection="1">
      <alignment horizontal="center" vertical="center" wrapText="1"/>
      <protection hidden="1"/>
    </xf>
    <xf numFmtId="0" fontId="12" fillId="0" borderId="10" xfId="2" applyFont="1" applyBorder="1" applyAlignment="1" applyProtection="1">
      <alignment horizontal="center" vertical="center" wrapText="1"/>
      <protection hidden="1"/>
    </xf>
    <xf numFmtId="0" fontId="12" fillId="0" borderId="11" xfId="2" applyFont="1" applyBorder="1" applyAlignment="1" applyProtection="1">
      <alignment horizontal="center" vertical="center" wrapText="1"/>
      <protection hidden="1"/>
    </xf>
    <xf numFmtId="0" fontId="11" fillId="2" borderId="12" xfId="2" applyFont="1" applyFill="1" applyBorder="1" applyAlignment="1" applyProtection="1">
      <alignment horizontal="center" vertical="center" wrapText="1"/>
      <protection hidden="1"/>
    </xf>
    <xf numFmtId="0" fontId="11" fillId="2" borderId="13" xfId="2" applyFont="1" applyFill="1" applyBorder="1" applyAlignment="1" applyProtection="1">
      <alignment horizontal="center" vertical="center" wrapText="1"/>
      <protection hidden="1"/>
    </xf>
    <xf numFmtId="0" fontId="11" fillId="2" borderId="14" xfId="2" applyFont="1" applyFill="1" applyBorder="1" applyAlignment="1" applyProtection="1">
      <alignment horizontal="center" vertical="center" wrapText="1"/>
      <protection hidden="1"/>
    </xf>
    <xf numFmtId="0" fontId="11" fillId="2" borderId="17" xfId="2" applyFont="1" applyFill="1" applyBorder="1" applyAlignment="1" applyProtection="1">
      <alignment horizontal="center" vertical="center" wrapText="1"/>
      <protection hidden="1"/>
    </xf>
    <xf numFmtId="0" fontId="11" fillId="2" borderId="18" xfId="2" applyFont="1" applyFill="1" applyBorder="1" applyAlignment="1" applyProtection="1">
      <alignment horizontal="center" vertical="center" wrapText="1"/>
      <protection hidden="1"/>
    </xf>
    <xf numFmtId="0" fontId="11" fillId="2" borderId="19" xfId="2" applyFont="1" applyFill="1" applyBorder="1" applyAlignment="1" applyProtection="1">
      <alignment horizontal="center" vertical="center" wrapText="1"/>
      <protection hidden="1"/>
    </xf>
    <xf numFmtId="0" fontId="11" fillId="3" borderId="7" xfId="2" applyFont="1" applyFill="1" applyBorder="1" applyAlignment="1" applyProtection="1">
      <alignment horizontal="center" vertical="center" wrapText="1"/>
      <protection hidden="1"/>
    </xf>
    <xf numFmtId="0" fontId="11" fillId="3" borderId="15" xfId="2" applyFont="1" applyFill="1" applyBorder="1" applyAlignment="1" applyProtection="1">
      <alignment horizontal="center" vertical="center" wrapText="1"/>
      <protection hidden="1"/>
    </xf>
    <xf numFmtId="0" fontId="11" fillId="3" borderId="20" xfId="2" applyFont="1" applyFill="1" applyBorder="1" applyAlignment="1" applyProtection="1">
      <alignment horizontal="center" vertical="center" wrapText="1"/>
      <protection hidden="1"/>
    </xf>
    <xf numFmtId="0" fontId="11" fillId="0" borderId="7" xfId="3" applyFont="1" applyBorder="1" applyAlignment="1" applyProtection="1">
      <alignment horizontal="center" vertical="center"/>
      <protection locked="0"/>
    </xf>
    <xf numFmtId="0" fontId="11" fillId="0" borderId="15" xfId="3" applyFont="1" applyBorder="1" applyAlignment="1" applyProtection="1">
      <alignment horizontal="center" vertical="center"/>
      <protection locked="0"/>
    </xf>
    <xf numFmtId="0" fontId="11" fillId="0" borderId="20" xfId="3" applyFont="1" applyBorder="1" applyAlignment="1" applyProtection="1">
      <alignment horizontal="center" vertical="center"/>
      <protection locked="0"/>
    </xf>
    <xf numFmtId="0" fontId="11" fillId="0" borderId="7" xfId="3" applyFont="1" applyBorder="1" applyAlignment="1" applyProtection="1">
      <alignment horizontal="center" vertical="center" wrapText="1"/>
      <protection locked="0"/>
    </xf>
    <xf numFmtId="0" fontId="11" fillId="0" borderId="15" xfId="3" applyFont="1" applyBorder="1" applyAlignment="1" applyProtection="1">
      <alignment horizontal="center" vertical="center" wrapText="1"/>
      <protection locked="0"/>
    </xf>
    <xf numFmtId="0" fontId="11" fillId="0" borderId="20" xfId="3" applyFont="1" applyBorder="1" applyAlignment="1" applyProtection="1">
      <alignment horizontal="center" vertical="center" wrapText="1"/>
      <protection locked="0"/>
    </xf>
    <xf numFmtId="0" fontId="11" fillId="0" borderId="8" xfId="3" applyFont="1" applyBorder="1" applyAlignment="1" applyProtection="1">
      <alignment horizontal="center" vertical="center" wrapText="1"/>
      <protection locked="0"/>
    </xf>
    <xf numFmtId="0" fontId="11" fillId="0" borderId="16" xfId="3" applyFont="1" applyBorder="1" applyAlignment="1" applyProtection="1">
      <alignment horizontal="center" vertical="center" wrapText="1"/>
      <protection locked="0"/>
    </xf>
    <xf numFmtId="0" fontId="11" fillId="0" borderId="21" xfId="3" applyFont="1" applyBorder="1" applyAlignment="1" applyProtection="1">
      <alignment horizontal="center" vertical="center" wrapText="1"/>
      <protection locked="0"/>
    </xf>
    <xf numFmtId="0" fontId="11" fillId="0" borderId="9" xfId="3" applyFont="1" applyBorder="1" applyAlignment="1" applyProtection="1">
      <alignment horizontal="center" vertical="center" wrapText="1"/>
      <protection locked="0"/>
    </xf>
    <xf numFmtId="0" fontId="12" fillId="0" borderId="10" xfId="3" applyFont="1" applyBorder="1" applyAlignment="1" applyProtection="1">
      <alignment horizontal="center" vertical="center" wrapText="1"/>
      <protection locked="0"/>
    </xf>
    <xf numFmtId="0" fontId="12" fillId="0" borderId="11" xfId="3" applyFont="1" applyBorder="1" applyAlignment="1" applyProtection="1">
      <alignment horizontal="center" vertical="center" wrapText="1"/>
      <protection locked="0"/>
    </xf>
    <xf numFmtId="0" fontId="11" fillId="2" borderId="12" xfId="3" applyFont="1" applyFill="1" applyBorder="1" applyAlignment="1" applyProtection="1">
      <alignment horizontal="center" vertical="center" wrapText="1"/>
      <protection locked="0"/>
    </xf>
    <xf numFmtId="0" fontId="11" fillId="2" borderId="13" xfId="3" applyFont="1" applyFill="1" applyBorder="1" applyAlignment="1" applyProtection="1">
      <alignment horizontal="center" vertical="center" wrapText="1"/>
      <protection locked="0"/>
    </xf>
    <xf numFmtId="0" fontId="11" fillId="2" borderId="14" xfId="3" applyFont="1" applyFill="1" applyBorder="1" applyAlignment="1" applyProtection="1">
      <alignment horizontal="center" vertical="center" wrapText="1"/>
      <protection locked="0"/>
    </xf>
    <xf numFmtId="0" fontId="11" fillId="2" borderId="17" xfId="3" applyFont="1" applyFill="1" applyBorder="1" applyAlignment="1" applyProtection="1">
      <alignment horizontal="center" vertical="center" wrapText="1"/>
      <protection locked="0"/>
    </xf>
    <xf numFmtId="0" fontId="11" fillId="2" borderId="18" xfId="3" applyFont="1" applyFill="1" applyBorder="1" applyAlignment="1" applyProtection="1">
      <alignment horizontal="center" vertical="center" wrapText="1"/>
      <protection locked="0"/>
    </xf>
    <xf numFmtId="0" fontId="11" fillId="2" borderId="19" xfId="3" applyFont="1" applyFill="1" applyBorder="1" applyAlignment="1" applyProtection="1">
      <alignment horizontal="center" vertical="center" wrapText="1"/>
      <protection locked="0"/>
    </xf>
    <xf numFmtId="0" fontId="11" fillId="3" borderId="12" xfId="3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center" vertical="center" wrapText="1"/>
    </xf>
    <xf numFmtId="0" fontId="11" fillId="3" borderId="14" xfId="3" applyFont="1" applyFill="1" applyBorder="1" applyAlignment="1">
      <alignment horizontal="center" vertical="center" wrapText="1"/>
    </xf>
    <xf numFmtId="0" fontId="11" fillId="3" borderId="17" xfId="3" applyFont="1" applyFill="1" applyBorder="1" applyAlignment="1">
      <alignment horizontal="center" vertical="center" wrapText="1"/>
    </xf>
    <xf numFmtId="0" fontId="11" fillId="3" borderId="18" xfId="3" applyFont="1" applyFill="1" applyBorder="1" applyAlignment="1">
      <alignment horizontal="center" vertical="center" wrapText="1"/>
    </xf>
    <xf numFmtId="0" fontId="11" fillId="3" borderId="19" xfId="3" applyFont="1" applyFill="1" applyBorder="1" applyAlignment="1">
      <alignment horizontal="center" vertical="center" wrapText="1"/>
    </xf>
    <xf numFmtId="0" fontId="11" fillId="3" borderId="7" xfId="3" applyFont="1" applyFill="1" applyBorder="1" applyAlignment="1">
      <alignment horizontal="center" vertical="center" wrapText="1"/>
    </xf>
    <xf numFmtId="0" fontId="11" fillId="3" borderId="15" xfId="3" applyFont="1" applyFill="1" applyBorder="1" applyAlignment="1">
      <alignment horizontal="center" vertical="center" wrapText="1"/>
    </xf>
    <xf numFmtId="0" fontId="11" fillId="3" borderId="20" xfId="3" applyFont="1" applyFill="1" applyBorder="1" applyAlignment="1">
      <alignment horizontal="center" vertical="center" wrapText="1"/>
    </xf>
    <xf numFmtId="2" fontId="18" fillId="3" borderId="13" xfId="3" applyNumberFormat="1" applyFont="1" applyFill="1" applyBorder="1" applyAlignment="1" applyProtection="1">
      <alignment horizontal="center" vertical="center"/>
      <protection hidden="1"/>
    </xf>
    <xf numFmtId="2" fontId="18" fillId="3" borderId="26" xfId="3" applyNumberFormat="1" applyFont="1" applyFill="1" applyBorder="1" applyAlignment="1" applyProtection="1">
      <alignment horizontal="center" vertical="center"/>
      <protection hidden="1"/>
    </xf>
    <xf numFmtId="2" fontId="18" fillId="3" borderId="14" xfId="3" applyNumberFormat="1" applyFont="1" applyFill="1" applyBorder="1" applyAlignment="1">
      <alignment horizontal="center" vertical="center"/>
    </xf>
    <xf numFmtId="2" fontId="18" fillId="3" borderId="28" xfId="3" applyNumberFormat="1" applyFont="1" applyFill="1" applyBorder="1" applyAlignment="1">
      <alignment horizontal="center" vertical="center"/>
    </xf>
    <xf numFmtId="2" fontId="18" fillId="3" borderId="19" xfId="3" applyNumberFormat="1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center" vertical="center" wrapText="1"/>
    </xf>
    <xf numFmtId="0" fontId="11" fillId="3" borderId="21" xfId="3" applyFont="1" applyFill="1" applyBorder="1" applyAlignment="1">
      <alignment horizontal="center"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11" fillId="3" borderId="11" xfId="3" applyFont="1" applyFill="1" applyBorder="1" applyAlignment="1">
      <alignment horizontal="center" vertical="center" wrapText="1"/>
    </xf>
    <xf numFmtId="0" fontId="8" fillId="0" borderId="1" xfId="3" applyFont="1" applyBorder="1" applyAlignment="1" applyProtection="1">
      <alignment horizontal="left" vertical="center" wrapText="1"/>
      <protection locked="0"/>
    </xf>
    <xf numFmtId="0" fontId="8" fillId="0" borderId="2" xfId="3" applyFont="1" applyBorder="1" applyAlignment="1" applyProtection="1">
      <alignment horizontal="left" vertical="center" wrapText="1"/>
      <protection locked="0"/>
    </xf>
    <xf numFmtId="0" fontId="8" fillId="0" borderId="3" xfId="3" applyFont="1" applyBorder="1" applyAlignment="1" applyProtection="1">
      <alignment horizontal="left" vertical="center" wrapText="1"/>
      <protection locked="0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5" xfId="3" applyFont="1" applyBorder="1" applyAlignment="1" applyProtection="1">
      <alignment horizontal="left" vertical="center" wrapText="1"/>
      <protection locked="0"/>
    </xf>
    <xf numFmtId="0" fontId="8" fillId="0" borderId="6" xfId="3" applyFont="1" applyBorder="1" applyAlignment="1" applyProtection="1">
      <alignment horizontal="left" vertical="center" wrapText="1"/>
      <protection locked="0"/>
    </xf>
    <xf numFmtId="0" fontId="9" fillId="2" borderId="0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>
      <alignment horizontal="center" vertical="center" wrapText="1" shrinkToFit="1"/>
    </xf>
    <xf numFmtId="0" fontId="11" fillId="0" borderId="11" xfId="3" applyFont="1" applyBorder="1" applyAlignment="1" applyProtection="1">
      <alignment horizontal="center" vertical="center" wrapText="1"/>
      <protection locked="0"/>
    </xf>
    <xf numFmtId="0" fontId="11" fillId="0" borderId="10" xfId="3" applyFont="1" applyBorder="1" applyAlignment="1" applyProtection="1">
      <alignment horizontal="center" vertical="center" wrapText="1"/>
      <protection locked="0"/>
    </xf>
    <xf numFmtId="164" fontId="11" fillId="0" borderId="9" xfId="3" applyNumberFormat="1" applyFont="1" applyBorder="1" applyAlignment="1" applyProtection="1">
      <alignment horizontal="center" vertical="center" wrapText="1"/>
      <protection locked="0"/>
    </xf>
    <xf numFmtId="164" fontId="11" fillId="0" borderId="10" xfId="3" applyNumberFormat="1" applyFont="1" applyBorder="1" applyAlignment="1" applyProtection="1">
      <alignment horizontal="center" vertical="center" wrapText="1"/>
      <protection locked="0"/>
    </xf>
    <xf numFmtId="164" fontId="11" fillId="0" borderId="11" xfId="3" applyNumberFormat="1" applyFont="1" applyBorder="1" applyAlignment="1" applyProtection="1">
      <alignment horizontal="center" vertical="center" wrapText="1"/>
      <protection locked="0"/>
    </xf>
    <xf numFmtId="2" fontId="18" fillId="3" borderId="51" xfId="3" applyNumberFormat="1" applyFont="1" applyFill="1" applyBorder="1" applyAlignment="1" applyProtection="1">
      <alignment horizontal="center" vertical="center"/>
      <protection hidden="1"/>
    </xf>
    <xf numFmtId="2" fontId="18" fillId="3" borderId="18" xfId="3" applyNumberFormat="1" applyFont="1" applyFill="1" applyBorder="1" applyAlignment="1" applyProtection="1">
      <alignment horizontal="center" vertical="center"/>
      <protection hidden="1"/>
    </xf>
    <xf numFmtId="0" fontId="11" fillId="0" borderId="50" xfId="3" applyFont="1" applyBorder="1" applyAlignment="1" applyProtection="1">
      <alignment horizontal="center" vertical="center" wrapText="1"/>
      <protection locked="0"/>
    </xf>
    <xf numFmtId="0" fontId="11" fillId="0" borderId="25" xfId="3" applyFont="1" applyBorder="1" applyAlignment="1" applyProtection="1">
      <alignment horizontal="center" vertical="center" wrapText="1"/>
      <protection locked="0"/>
    </xf>
    <xf numFmtId="0" fontId="11" fillId="0" borderId="17" xfId="3" applyFont="1" applyBorder="1" applyAlignment="1" applyProtection="1">
      <alignment horizontal="center" vertical="center" wrapText="1"/>
      <protection locked="0"/>
    </xf>
    <xf numFmtId="0" fontId="12" fillId="0" borderId="51" xfId="3" applyFont="1" applyBorder="1" applyAlignment="1" applyProtection="1">
      <alignment horizontal="center" vertical="center" wrapText="1"/>
      <protection locked="0"/>
    </xf>
    <xf numFmtId="0" fontId="12" fillId="0" borderId="26" xfId="3" applyFont="1" applyBorder="1" applyAlignment="1" applyProtection="1">
      <alignment horizontal="center" vertical="center" wrapText="1"/>
      <protection locked="0"/>
    </xf>
    <xf numFmtId="0" fontId="12" fillId="0" borderId="18" xfId="3" applyFont="1" applyBorder="1" applyAlignment="1" applyProtection="1">
      <alignment horizontal="center" vertical="center" wrapText="1"/>
      <protection locked="0"/>
    </xf>
    <xf numFmtId="0" fontId="12" fillId="0" borderId="24" xfId="3" applyFont="1" applyBorder="1" applyAlignment="1" applyProtection="1">
      <alignment horizontal="center" vertical="center" wrapText="1"/>
      <protection locked="0"/>
    </xf>
    <xf numFmtId="0" fontId="12" fillId="0" borderId="27" xfId="3" applyFont="1" applyBorder="1" applyAlignment="1" applyProtection="1">
      <alignment horizontal="center" vertical="center" wrapText="1"/>
      <protection locked="0"/>
    </xf>
    <xf numFmtId="0" fontId="12" fillId="0" borderId="29" xfId="3" applyFont="1" applyBorder="1" applyAlignment="1" applyProtection="1">
      <alignment horizontal="center" vertical="center" wrapText="1"/>
      <protection locked="0"/>
    </xf>
    <xf numFmtId="2" fontId="18" fillId="3" borderId="51" xfId="3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2" xfId="3" applyFont="1" applyBorder="1" applyAlignment="1" applyProtection="1">
      <alignment horizontal="center" vertical="center" wrapText="1"/>
      <protection locked="0"/>
    </xf>
    <xf numFmtId="0" fontId="12" fillId="0" borderId="13" xfId="3" applyFont="1" applyBorder="1" applyAlignment="1" applyProtection="1">
      <alignment horizontal="center" vertical="center" wrapText="1"/>
      <protection locked="0"/>
    </xf>
    <xf numFmtId="2" fontId="18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50" xfId="3" applyFont="1" applyBorder="1" applyAlignment="1" applyProtection="1">
      <alignment horizontal="center" vertical="center"/>
      <protection locked="0"/>
    </xf>
    <xf numFmtId="0" fontId="11" fillId="0" borderId="25" xfId="3" applyFont="1" applyBorder="1" applyAlignment="1" applyProtection="1">
      <alignment horizontal="center" vertical="center"/>
      <protection locked="0"/>
    </xf>
    <xf numFmtId="0" fontId="11" fillId="0" borderId="17" xfId="3" applyFont="1" applyBorder="1" applyAlignment="1" applyProtection="1">
      <alignment horizontal="center" vertical="center"/>
      <protection locked="0"/>
    </xf>
    <xf numFmtId="0" fontId="12" fillId="0" borderId="51" xfId="3" applyFont="1" applyBorder="1" applyAlignment="1" applyProtection="1">
      <alignment horizontal="center" vertical="center"/>
      <protection locked="0"/>
    </xf>
    <xf numFmtId="0" fontId="12" fillId="0" borderId="26" xfId="3" applyFont="1" applyBorder="1" applyAlignment="1" applyProtection="1">
      <alignment horizontal="center" vertical="center"/>
      <protection locked="0"/>
    </xf>
    <xf numFmtId="0" fontId="12" fillId="0" borderId="18" xfId="3" applyFont="1" applyBorder="1" applyAlignment="1" applyProtection="1">
      <alignment horizontal="center" vertical="center"/>
      <protection locked="0"/>
    </xf>
    <xf numFmtId="0" fontId="12" fillId="0" borderId="24" xfId="3" applyFont="1" applyBorder="1" applyAlignment="1" applyProtection="1">
      <alignment horizontal="center" vertical="center"/>
      <protection locked="0"/>
    </xf>
    <xf numFmtId="0" fontId="5" fillId="0" borderId="27" xfId="3" applyBorder="1" applyAlignment="1">
      <alignment horizontal="center" vertical="center"/>
    </xf>
    <xf numFmtId="0" fontId="5" fillId="0" borderId="29" xfId="3" applyBorder="1" applyAlignment="1">
      <alignment horizontal="center" vertical="center"/>
    </xf>
    <xf numFmtId="0" fontId="12" fillId="0" borderId="27" xfId="3" applyFont="1" applyBorder="1" applyAlignment="1" applyProtection="1">
      <alignment horizontal="center" vertical="center"/>
      <protection locked="0"/>
    </xf>
    <xf numFmtId="0" fontId="12" fillId="0" borderId="29" xfId="3" applyFont="1" applyBorder="1" applyAlignment="1" applyProtection="1">
      <alignment horizontal="center" vertical="center"/>
      <protection locked="0"/>
    </xf>
    <xf numFmtId="2" fontId="18" fillId="3" borderId="24" xfId="3" applyNumberFormat="1" applyFont="1" applyFill="1" applyBorder="1" applyAlignment="1" applyProtection="1">
      <alignment horizontal="center" vertical="center"/>
      <protection hidden="1"/>
    </xf>
    <xf numFmtId="2" fontId="18" fillId="3" borderId="27" xfId="3" applyNumberFormat="1" applyFont="1" applyFill="1" applyBorder="1" applyAlignment="1" applyProtection="1">
      <alignment horizontal="center" vertical="center"/>
      <protection hidden="1"/>
    </xf>
    <xf numFmtId="2" fontId="18" fillId="3" borderId="29" xfId="3" applyNumberFormat="1" applyFont="1" applyFill="1" applyBorder="1" applyAlignment="1" applyProtection="1">
      <alignment horizontal="center" vertical="center"/>
      <protection hidden="1"/>
    </xf>
    <xf numFmtId="2" fontId="18" fillId="3" borderId="53" xfId="3" applyNumberFormat="1" applyFont="1" applyFill="1" applyBorder="1" applyAlignment="1">
      <alignment horizontal="center" vertical="center"/>
    </xf>
    <xf numFmtId="2" fontId="18" fillId="3" borderId="34" xfId="3" applyNumberFormat="1" applyFont="1" applyFill="1" applyBorder="1" applyAlignment="1">
      <alignment horizontal="center" vertical="center"/>
    </xf>
    <xf numFmtId="2" fontId="18" fillId="3" borderId="55" xfId="3" applyNumberFormat="1" applyFont="1" applyFill="1" applyBorder="1" applyAlignment="1">
      <alignment horizontal="center" vertical="center"/>
    </xf>
    <xf numFmtId="2" fontId="18" fillId="3" borderId="8" xfId="3" applyNumberFormat="1" applyFont="1" applyFill="1" applyBorder="1" applyAlignment="1">
      <alignment horizontal="center" vertical="center"/>
    </xf>
    <xf numFmtId="2" fontId="18" fillId="3" borderId="16" xfId="3" applyNumberFormat="1" applyFont="1" applyFill="1" applyBorder="1" applyAlignment="1">
      <alignment horizontal="center" vertical="center"/>
    </xf>
    <xf numFmtId="2" fontId="18" fillId="3" borderId="21" xfId="3" applyNumberFormat="1" applyFont="1" applyFill="1" applyBorder="1" applyAlignment="1">
      <alignment horizontal="center" vertical="center"/>
    </xf>
    <xf numFmtId="0" fontId="11" fillId="0" borderId="52" xfId="3" applyFont="1" applyBorder="1" applyAlignment="1" applyProtection="1">
      <alignment horizontal="center" vertical="center"/>
      <protection locked="0"/>
    </xf>
    <xf numFmtId="0" fontId="11" fillId="0" borderId="33" xfId="3" applyFont="1" applyBorder="1" applyAlignment="1" applyProtection="1">
      <alignment horizontal="center" vertical="center"/>
      <protection locked="0"/>
    </xf>
    <xf numFmtId="0" fontId="11" fillId="0" borderId="54" xfId="3" applyFont="1" applyBorder="1" applyAlignment="1" applyProtection="1">
      <alignment horizontal="center" vertical="center"/>
      <protection locked="0"/>
    </xf>
    <xf numFmtId="2" fontId="18" fillId="3" borderId="24" xfId="3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27" xfId="3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29" xfId="3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8" xfId="3" applyFont="1" applyBorder="1" applyAlignment="1" applyProtection="1">
      <alignment horizontal="center" vertical="center"/>
      <protection locked="0"/>
    </xf>
    <xf numFmtId="0" fontId="11" fillId="0" borderId="16" xfId="3" applyFont="1" applyBorder="1" applyAlignment="1" applyProtection="1">
      <alignment horizontal="center" vertical="center"/>
      <protection locked="0"/>
    </xf>
    <xf numFmtId="0" fontId="11" fillId="0" borderId="21" xfId="3" applyFont="1" applyBorder="1" applyAlignment="1" applyProtection="1">
      <alignment horizontal="center" vertical="center"/>
      <protection locked="0"/>
    </xf>
    <xf numFmtId="0" fontId="14" fillId="8" borderId="0" xfId="3" applyFont="1" applyFill="1" applyBorder="1" applyAlignment="1">
      <alignment horizontal="center"/>
    </xf>
    <xf numFmtId="0" fontId="11" fillId="8" borderId="52" xfId="3" applyFont="1" applyFill="1" applyBorder="1" applyAlignment="1" applyProtection="1">
      <alignment horizontal="center" vertical="center"/>
      <protection locked="0"/>
    </xf>
    <xf numFmtId="0" fontId="11" fillId="8" borderId="33" xfId="3" applyFont="1" applyFill="1" applyBorder="1" applyAlignment="1" applyProtection="1">
      <alignment horizontal="center" vertical="center"/>
      <protection locked="0"/>
    </xf>
    <xf numFmtId="0" fontId="11" fillId="8" borderId="50" xfId="3" applyFont="1" applyFill="1" applyBorder="1" applyAlignment="1" applyProtection="1">
      <alignment horizontal="center" vertical="center"/>
      <protection locked="0"/>
    </xf>
    <xf numFmtId="2" fontId="11" fillId="3" borderId="24" xfId="2" applyNumberFormat="1" applyFont="1" applyFill="1" applyBorder="1" applyAlignment="1" applyProtection="1">
      <alignment horizontal="center" vertical="center"/>
      <protection hidden="1"/>
    </xf>
    <xf numFmtId="2" fontId="11" fillId="3" borderId="29" xfId="2" applyNumberFormat="1" applyFont="1" applyFill="1" applyBorder="1" applyAlignment="1" applyProtection="1">
      <alignment horizontal="center" vertical="center"/>
      <protection hidden="1"/>
    </xf>
    <xf numFmtId="2" fontId="11" fillId="3" borderId="53" xfId="2" applyNumberFormat="1" applyFont="1" applyFill="1" applyBorder="1" applyAlignment="1">
      <alignment horizontal="center" vertical="center"/>
    </xf>
    <xf numFmtId="2" fontId="11" fillId="3" borderId="55" xfId="2" applyNumberFormat="1" applyFont="1" applyFill="1" applyBorder="1" applyAlignment="1">
      <alignment horizontal="center" vertical="center"/>
    </xf>
    <xf numFmtId="0" fontId="11" fillId="0" borderId="52" xfId="2" applyFont="1" applyBorder="1" applyAlignment="1" applyProtection="1">
      <alignment horizontal="center" vertical="center"/>
      <protection locked="0"/>
    </xf>
    <xf numFmtId="0" fontId="11" fillId="0" borderId="54" xfId="2" applyFont="1" applyBorder="1" applyAlignment="1" applyProtection="1">
      <alignment horizontal="center" vertical="center"/>
      <protection locked="0"/>
    </xf>
    <xf numFmtId="0" fontId="11" fillId="8" borderId="24" xfId="2" applyFont="1" applyFill="1" applyBorder="1" applyAlignment="1" applyProtection="1">
      <alignment horizontal="center" vertical="center" wrapText="1"/>
      <protection locked="0"/>
    </xf>
    <xf numFmtId="0" fontId="11" fillId="8" borderId="29" xfId="2" applyFont="1" applyFill="1" applyBorder="1" applyAlignment="1" applyProtection="1">
      <alignment horizontal="center" vertical="center" wrapText="1"/>
      <protection locked="0"/>
    </xf>
    <xf numFmtId="0" fontId="11" fillId="0" borderId="24" xfId="2" applyFont="1" applyBorder="1" applyAlignment="1" applyProtection="1">
      <alignment horizontal="center" vertical="center" wrapText="1"/>
      <protection locked="0"/>
    </xf>
    <xf numFmtId="0" fontId="11" fillId="0" borderId="29" xfId="2" applyFont="1" applyBorder="1" applyAlignment="1" applyProtection="1">
      <alignment horizontal="center" vertical="center" wrapText="1"/>
      <protection locked="0"/>
    </xf>
    <xf numFmtId="2" fontId="11" fillId="3" borderId="24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29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51" xfId="2" applyNumberFormat="1" applyFont="1" applyFill="1" applyBorder="1" applyAlignment="1" applyProtection="1">
      <alignment horizontal="center" vertical="center"/>
      <protection hidden="1"/>
    </xf>
    <xf numFmtId="2" fontId="11" fillId="3" borderId="26" xfId="2" applyNumberFormat="1" applyFont="1" applyFill="1" applyBorder="1" applyAlignment="1" applyProtection="1">
      <alignment horizontal="center" vertical="center"/>
      <protection hidden="1"/>
    </xf>
    <xf numFmtId="2" fontId="11" fillId="3" borderId="18" xfId="2" applyNumberFormat="1" applyFont="1" applyFill="1" applyBorder="1" applyAlignment="1" applyProtection="1">
      <alignment horizontal="center" vertical="center"/>
      <protection hidden="1"/>
    </xf>
    <xf numFmtId="0" fontId="11" fillId="2" borderId="24" xfId="2" applyFont="1" applyFill="1" applyBorder="1" applyAlignment="1" applyProtection="1">
      <alignment horizontal="center" vertical="center" wrapText="1"/>
      <protection locked="0"/>
    </xf>
    <xf numFmtId="0" fontId="11" fillId="2" borderId="29" xfId="2" applyFont="1" applyFill="1" applyBorder="1" applyAlignment="1" applyProtection="1">
      <alignment horizontal="center" vertical="center" wrapText="1"/>
      <protection locked="0"/>
    </xf>
    <xf numFmtId="0" fontId="11" fillId="0" borderId="24" xfId="2" applyFont="1" applyBorder="1" applyAlignment="1" applyProtection="1">
      <alignment horizontal="center" vertical="center"/>
      <protection locked="0"/>
    </xf>
    <xf numFmtId="0" fontId="11" fillId="0" borderId="27" xfId="2" applyFont="1" applyBorder="1" applyAlignment="1" applyProtection="1">
      <alignment horizontal="center" vertical="center"/>
      <protection locked="0"/>
    </xf>
    <xf numFmtId="0" fontId="11" fillId="0" borderId="29" xfId="2" applyFont="1" applyBorder="1" applyAlignment="1" applyProtection="1">
      <alignment horizontal="center" vertical="center"/>
      <protection locked="0"/>
    </xf>
    <xf numFmtId="2" fontId="11" fillId="3" borderId="14" xfId="2" applyNumberFormat="1" applyFont="1" applyFill="1" applyBorder="1" applyAlignment="1">
      <alignment horizontal="center" vertical="center"/>
    </xf>
    <xf numFmtId="2" fontId="11" fillId="3" borderId="28" xfId="2" applyNumberFormat="1" applyFont="1" applyFill="1" applyBorder="1" applyAlignment="1">
      <alignment horizontal="center" vertical="center"/>
    </xf>
    <xf numFmtId="2" fontId="11" fillId="3" borderId="19" xfId="2" applyNumberFormat="1" applyFont="1" applyFill="1" applyBorder="1" applyAlignment="1">
      <alignment horizontal="center" vertical="center"/>
    </xf>
    <xf numFmtId="2" fontId="11" fillId="3" borderId="13" xfId="2" applyNumberFormat="1" applyFont="1" applyFill="1" applyBorder="1" applyAlignment="1" applyProtection="1">
      <alignment horizontal="center" vertical="center"/>
      <protection hidden="1"/>
    </xf>
    <xf numFmtId="0" fontId="11" fillId="0" borderId="50" xfId="2" applyFont="1" applyBorder="1" applyAlignment="1" applyProtection="1">
      <alignment horizontal="center" vertical="center"/>
      <protection locked="0"/>
    </xf>
    <xf numFmtId="0" fontId="11" fillId="0" borderId="25" xfId="2" applyFont="1" applyBorder="1" applyAlignment="1" applyProtection="1">
      <alignment horizontal="center" vertical="center"/>
      <protection locked="0"/>
    </xf>
    <xf numFmtId="0" fontId="11" fillId="0" borderId="17" xfId="2" applyFont="1" applyBorder="1" applyAlignment="1" applyProtection="1">
      <alignment horizontal="center" vertical="center"/>
      <protection locked="0"/>
    </xf>
    <xf numFmtId="0" fontId="11" fillId="2" borderId="27" xfId="2" applyFont="1" applyFill="1" applyBorder="1" applyAlignment="1" applyProtection="1">
      <alignment horizontal="center" vertical="center" wrapText="1"/>
      <protection locked="0"/>
    </xf>
    <xf numFmtId="0" fontId="11" fillId="4" borderId="51" xfId="2" applyFont="1" applyFill="1" applyBorder="1" applyAlignment="1" applyProtection="1">
      <alignment horizontal="center" vertical="center"/>
      <protection locked="0"/>
    </xf>
    <xf numFmtId="0" fontId="11" fillId="4" borderId="26" xfId="2" applyFont="1" applyFill="1" applyBorder="1" applyAlignment="1" applyProtection="1">
      <alignment horizontal="center" vertical="center"/>
      <protection locked="0"/>
    </xf>
    <xf numFmtId="0" fontId="11" fillId="4" borderId="18" xfId="2" applyFont="1" applyFill="1" applyBorder="1" applyAlignment="1" applyProtection="1">
      <alignment horizontal="center" vertical="center"/>
      <protection locked="0"/>
    </xf>
    <xf numFmtId="0" fontId="11" fillId="0" borderId="27" xfId="2" applyFont="1" applyBorder="1" applyAlignment="1" applyProtection="1">
      <alignment horizontal="center" vertical="center" wrapText="1"/>
      <protection locked="0"/>
    </xf>
    <xf numFmtId="0" fontId="11" fillId="0" borderId="51" xfId="2" applyFont="1" applyBorder="1" applyAlignment="1" applyProtection="1">
      <alignment horizontal="center" vertical="center"/>
      <protection locked="0"/>
    </xf>
    <xf numFmtId="0" fontId="11" fillId="0" borderId="26" xfId="2" applyFont="1" applyBorder="1" applyAlignment="1" applyProtection="1">
      <alignment horizontal="center" vertical="center"/>
      <protection locked="0"/>
    </xf>
    <xf numFmtId="0" fontId="11" fillId="0" borderId="18" xfId="2" applyFont="1" applyBorder="1" applyAlignment="1" applyProtection="1">
      <alignment horizontal="center" vertical="center"/>
      <protection locked="0"/>
    </xf>
    <xf numFmtId="0" fontId="11" fillId="0" borderId="50" xfId="2" applyFont="1" applyBorder="1" applyAlignment="1" applyProtection="1">
      <alignment horizontal="center" vertical="center" wrapText="1"/>
      <protection locked="0"/>
    </xf>
    <xf numFmtId="0" fontId="11" fillId="0" borderId="25" xfId="2" applyFont="1" applyBorder="1" applyAlignment="1" applyProtection="1">
      <alignment horizontal="center" vertical="center" wrapText="1"/>
      <protection locked="0"/>
    </xf>
    <xf numFmtId="0" fontId="11" fillId="0" borderId="17" xfId="2" applyFont="1" applyBorder="1" applyAlignment="1" applyProtection="1">
      <alignment horizontal="center" vertical="center" wrapText="1"/>
      <protection locked="0"/>
    </xf>
    <xf numFmtId="0" fontId="11" fillId="0" borderId="51" xfId="2" applyFont="1" applyBorder="1" applyAlignment="1" applyProtection="1">
      <alignment horizontal="center" vertical="center" wrapText="1"/>
      <protection locked="0"/>
    </xf>
    <xf numFmtId="0" fontId="11" fillId="0" borderId="26" xfId="2" applyFont="1" applyBorder="1" applyAlignment="1" applyProtection="1">
      <alignment horizontal="center" vertical="center" wrapText="1"/>
      <protection locked="0"/>
    </xf>
    <xf numFmtId="0" fontId="11" fillId="0" borderId="18" xfId="2" applyFont="1" applyBorder="1" applyAlignment="1" applyProtection="1">
      <alignment horizontal="center" vertical="center" wrapText="1"/>
      <protection locked="0"/>
    </xf>
    <xf numFmtId="0" fontId="11" fillId="0" borderId="12" xfId="2" applyFont="1" applyBorder="1" applyAlignment="1" applyProtection="1">
      <alignment horizontal="center" vertical="center" wrapText="1"/>
      <protection locked="0"/>
    </xf>
    <xf numFmtId="0" fontId="11" fillId="0" borderId="13" xfId="2" applyFont="1" applyBorder="1" applyAlignment="1" applyProtection="1">
      <alignment horizontal="center" vertical="center" wrapText="1"/>
      <protection locked="0"/>
    </xf>
    <xf numFmtId="2" fontId="11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15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left" vertical="center" wrapText="1"/>
      <protection locked="0"/>
    </xf>
    <xf numFmtId="0" fontId="8" fillId="0" borderId="2" xfId="2" applyFont="1" applyBorder="1" applyAlignment="1" applyProtection="1">
      <alignment horizontal="left" vertical="center" wrapText="1"/>
      <protection locked="0"/>
    </xf>
    <xf numFmtId="0" fontId="8" fillId="0" borderId="3" xfId="2" applyFont="1" applyBorder="1" applyAlignment="1" applyProtection="1">
      <alignment horizontal="left" vertical="center" wrapText="1"/>
      <protection locked="0"/>
    </xf>
    <xf numFmtId="0" fontId="8" fillId="0" borderId="4" xfId="2" applyFont="1" applyBorder="1" applyAlignment="1" applyProtection="1">
      <alignment horizontal="left" vertical="center" wrapText="1"/>
      <protection locked="0"/>
    </xf>
    <xf numFmtId="0" fontId="8" fillId="0" borderId="5" xfId="2" applyFont="1" applyBorder="1" applyAlignment="1" applyProtection="1">
      <alignment horizontal="left" vertical="center" wrapText="1"/>
      <protection locked="0"/>
    </xf>
    <xf numFmtId="0" fontId="8" fillId="0" borderId="6" xfId="2" applyFont="1" applyBorder="1" applyAlignment="1" applyProtection="1">
      <alignment horizontal="left" vertical="center" wrapText="1"/>
      <protection locked="0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Alignment="1">
      <alignment horizontal="center" vertical="center" wrapText="1" shrinkToFit="1"/>
    </xf>
    <xf numFmtId="0" fontId="11" fillId="0" borderId="9" xfId="2" applyFont="1" applyBorder="1" applyAlignment="1" applyProtection="1">
      <alignment horizontal="center" vertical="center" wrapText="1"/>
      <protection locked="0"/>
    </xf>
    <xf numFmtId="0" fontId="11" fillId="0" borderId="11" xfId="2" applyFont="1" applyBorder="1" applyAlignment="1" applyProtection="1">
      <alignment horizontal="center" vertical="center" wrapText="1"/>
      <protection locked="0"/>
    </xf>
    <xf numFmtId="0" fontId="11" fillId="0" borderId="10" xfId="2" applyFont="1" applyBorder="1" applyAlignment="1" applyProtection="1">
      <alignment horizontal="center" vertical="center" wrapText="1"/>
      <protection locked="0"/>
    </xf>
    <xf numFmtId="164" fontId="11" fillId="0" borderId="9" xfId="2" applyNumberFormat="1" applyFont="1" applyBorder="1" applyAlignment="1" applyProtection="1">
      <alignment horizontal="center" vertical="center" wrapText="1"/>
      <protection locked="0"/>
    </xf>
    <xf numFmtId="164" fontId="11" fillId="0" borderId="10" xfId="2" applyNumberFormat="1" applyFont="1" applyBorder="1" applyAlignment="1" applyProtection="1">
      <alignment horizontal="center" vertical="center" wrapText="1"/>
      <protection locked="0"/>
    </xf>
    <xf numFmtId="164" fontId="11" fillId="0" borderId="11" xfId="2" applyNumberFormat="1" applyFont="1" applyBorder="1" applyAlignment="1" applyProtection="1">
      <alignment horizontal="center" vertical="center" wrapText="1"/>
      <protection locked="0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18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0" fontId="11" fillId="0" borderId="7" xfId="2" applyFont="1" applyBorder="1" applyAlignment="1" applyProtection="1">
      <alignment horizontal="center" vertical="center"/>
      <protection locked="0"/>
    </xf>
    <xf numFmtId="0" fontId="11" fillId="0" borderId="15" xfId="2" applyFont="1" applyBorder="1" applyAlignment="1" applyProtection="1">
      <alignment horizontal="center" vertical="center"/>
      <protection locked="0"/>
    </xf>
    <xf numFmtId="0" fontId="11" fillId="0" borderId="20" xfId="2" applyFont="1" applyBorder="1" applyAlignment="1" applyProtection="1">
      <alignment horizontal="center" vertical="center"/>
      <protection locked="0"/>
    </xf>
    <xf numFmtId="0" fontId="11" fillId="0" borderId="7" xfId="2" applyFont="1" applyBorder="1" applyAlignment="1" applyProtection="1">
      <alignment horizontal="center" vertical="center" wrapText="1"/>
      <protection locked="0"/>
    </xf>
    <xf numFmtId="0" fontId="11" fillId="0" borderId="15" xfId="2" applyFont="1" applyBorder="1" applyAlignment="1" applyProtection="1">
      <alignment horizontal="center" vertical="center" wrapText="1"/>
      <protection locked="0"/>
    </xf>
    <xf numFmtId="0" fontId="11" fillId="0" borderId="20" xfId="2" applyFont="1" applyBorder="1" applyAlignment="1" applyProtection="1">
      <alignment horizontal="center" vertical="center" wrapText="1"/>
      <protection locked="0"/>
    </xf>
    <xf numFmtId="0" fontId="11" fillId="0" borderId="8" xfId="2" applyFont="1" applyBorder="1" applyAlignment="1" applyProtection="1">
      <alignment horizontal="center" vertical="center" wrapText="1"/>
      <protection locked="0"/>
    </xf>
    <xf numFmtId="0" fontId="11" fillId="0" borderId="16" xfId="2" applyFont="1" applyBorder="1" applyAlignment="1" applyProtection="1">
      <alignment horizontal="center" vertical="center" wrapText="1"/>
      <protection locked="0"/>
    </xf>
    <xf numFmtId="0" fontId="11" fillId="0" borderId="21" xfId="2" applyFont="1" applyBorder="1" applyAlignment="1" applyProtection="1">
      <alignment horizontal="center" vertical="center" wrapText="1"/>
      <protection locked="0"/>
    </xf>
    <xf numFmtId="0" fontId="11" fillId="2" borderId="12" xfId="2" applyFont="1" applyFill="1" applyBorder="1" applyAlignment="1" applyProtection="1">
      <alignment horizontal="center" vertical="center" wrapText="1"/>
      <protection locked="0"/>
    </xf>
    <xf numFmtId="0" fontId="11" fillId="2" borderId="13" xfId="2" applyFont="1" applyFill="1" applyBorder="1" applyAlignment="1" applyProtection="1">
      <alignment horizontal="center" vertical="center" wrapText="1"/>
      <protection locked="0"/>
    </xf>
    <xf numFmtId="0" fontId="11" fillId="2" borderId="14" xfId="2" applyFont="1" applyFill="1" applyBorder="1" applyAlignment="1" applyProtection="1">
      <alignment horizontal="center" vertical="center" wrapText="1"/>
      <protection locked="0"/>
    </xf>
    <xf numFmtId="0" fontId="11" fillId="2" borderId="17" xfId="2" applyFont="1" applyFill="1" applyBorder="1" applyAlignment="1" applyProtection="1">
      <alignment horizontal="center" vertical="center" wrapText="1"/>
      <protection locked="0"/>
    </xf>
    <xf numFmtId="0" fontId="11" fillId="2" borderId="18" xfId="2" applyFont="1" applyFill="1" applyBorder="1" applyAlignment="1" applyProtection="1">
      <alignment horizontal="center" vertical="center" wrapText="1"/>
      <protection locked="0"/>
    </xf>
    <xf numFmtId="0" fontId="11" fillId="2" borderId="19" xfId="2" applyFont="1" applyFill="1" applyBorder="1" applyAlignment="1" applyProtection="1">
      <alignment horizontal="center" vertical="center" wrapText="1"/>
      <protection locked="0"/>
    </xf>
    <xf numFmtId="0" fontId="11" fillId="0" borderId="12" xfId="2" applyFont="1" applyBorder="1" applyAlignment="1" applyProtection="1">
      <alignment horizontal="center" vertical="center"/>
      <protection locked="0"/>
    </xf>
    <xf numFmtId="0" fontId="11" fillId="0" borderId="13" xfId="2" applyFont="1" applyBorder="1" applyAlignment="1" applyProtection="1">
      <alignment horizontal="center" vertical="center"/>
      <protection locked="0"/>
    </xf>
    <xf numFmtId="0" fontId="11" fillId="2" borderId="31" xfId="2" applyFont="1" applyFill="1" applyBorder="1" applyAlignment="1" applyProtection="1">
      <alignment horizontal="center" vertical="center" wrapText="1"/>
      <protection locked="0"/>
    </xf>
    <xf numFmtId="0" fontId="11" fillId="0" borderId="31" xfId="2" applyFont="1" applyBorder="1" applyAlignment="1" applyProtection="1">
      <alignment horizontal="center" vertical="center"/>
      <protection locked="0"/>
    </xf>
    <xf numFmtId="2" fontId="14" fillId="3" borderId="14" xfId="1" applyNumberFormat="1" applyFont="1" applyFill="1" applyBorder="1" applyAlignment="1">
      <alignment horizontal="center" vertical="center"/>
    </xf>
    <xf numFmtId="2" fontId="14" fillId="3" borderId="28" xfId="1" applyNumberFormat="1" applyFont="1" applyFill="1" applyBorder="1" applyAlignment="1">
      <alignment horizontal="center" vertical="center"/>
    </xf>
    <xf numFmtId="2" fontId="14" fillId="3" borderId="19" xfId="1" applyNumberFormat="1" applyFont="1" applyFill="1" applyBorder="1" applyAlignment="1">
      <alignment horizontal="center" vertical="center"/>
    </xf>
    <xf numFmtId="2" fontId="14" fillId="3" borderId="13" xfId="1" applyNumberFormat="1" applyFont="1" applyFill="1" applyBorder="1" applyAlignment="1" applyProtection="1">
      <alignment horizontal="center" vertical="center"/>
      <protection hidden="1"/>
    </xf>
    <xf numFmtId="2" fontId="14" fillId="3" borderId="26" xfId="1" applyNumberFormat="1" applyFont="1" applyFill="1" applyBorder="1" applyAlignment="1" applyProtection="1">
      <alignment horizontal="center" vertical="center"/>
      <protection hidden="1"/>
    </xf>
    <xf numFmtId="2" fontId="14" fillId="3" borderId="18" xfId="1" applyNumberFormat="1" applyFont="1" applyFill="1" applyBorder="1" applyAlignment="1" applyProtection="1">
      <alignment horizontal="center" vertical="center"/>
      <protection hidden="1"/>
    </xf>
    <xf numFmtId="0" fontId="11" fillId="0" borderId="12" xfId="1" applyFont="1" applyBorder="1" applyAlignment="1" applyProtection="1">
      <alignment horizontal="center" vertical="center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17" xfId="1" applyFont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 applyProtection="1">
      <alignment horizontal="center" vertical="center"/>
      <protection locked="0"/>
    </xf>
    <xf numFmtId="0" fontId="11" fillId="0" borderId="18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11" fillId="0" borderId="27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1" fontId="11" fillId="0" borderId="24" xfId="1" applyNumberFormat="1" applyFont="1" applyBorder="1" applyAlignment="1" applyProtection="1">
      <alignment horizontal="center" vertical="center"/>
      <protection locked="0"/>
    </xf>
    <xf numFmtId="1" fontId="11" fillId="0" borderId="27" xfId="1" applyNumberFormat="1" applyFont="1" applyBorder="1" applyAlignment="1" applyProtection="1">
      <alignment horizontal="center" vertical="center"/>
      <protection locked="0"/>
    </xf>
    <xf numFmtId="1" fontId="11" fillId="0" borderId="29" xfId="1" applyNumberFormat="1" applyFont="1" applyBorder="1" applyAlignment="1" applyProtection="1">
      <alignment horizontal="center" vertical="center"/>
      <protection locked="0"/>
    </xf>
    <xf numFmtId="2" fontId="14" fillId="3" borderId="13" xfId="1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26" xfId="1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18" xfId="1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27" xfId="1" applyNumberFormat="1" applyFont="1" applyFill="1" applyBorder="1" applyAlignment="1" applyProtection="1">
      <alignment horizontal="center" vertical="center"/>
      <protection hidden="1"/>
    </xf>
    <xf numFmtId="2" fontId="14" fillId="3" borderId="34" xfId="1" applyNumberFormat="1" applyFont="1" applyFill="1" applyBorder="1" applyAlignment="1">
      <alignment horizontal="center" vertical="center"/>
    </xf>
    <xf numFmtId="0" fontId="11" fillId="5" borderId="24" xfId="1" applyFont="1" applyFill="1" applyBorder="1" applyAlignment="1" applyProtection="1">
      <alignment horizontal="center" vertical="center" wrapText="1"/>
      <protection locked="0"/>
    </xf>
    <xf numFmtId="0" fontId="11" fillId="5" borderId="29" xfId="1" applyFont="1" applyFill="1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 applyProtection="1">
      <alignment horizontal="center" vertical="center"/>
      <protection locked="0"/>
    </xf>
    <xf numFmtId="2" fontId="14" fillId="3" borderId="27" xfId="1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32" xfId="1" applyNumberFormat="1" applyFont="1" applyFill="1" applyBorder="1" applyAlignment="1">
      <alignment horizontal="center" vertical="center"/>
    </xf>
    <xf numFmtId="2" fontId="14" fillId="3" borderId="31" xfId="1" applyNumberFormat="1" applyFont="1" applyFill="1" applyBorder="1" applyAlignment="1" applyProtection="1">
      <alignment horizontal="center" vertical="center"/>
      <protection hidden="1"/>
    </xf>
    <xf numFmtId="0" fontId="11" fillId="0" borderId="30" xfId="1" applyFont="1" applyBorder="1" applyAlignment="1" applyProtection="1">
      <alignment horizontal="center" vertical="center"/>
      <protection locked="0"/>
    </xf>
    <xf numFmtId="0" fontId="11" fillId="0" borderId="31" xfId="1" applyFont="1" applyBorder="1" applyAlignment="1" applyProtection="1">
      <alignment horizontal="center" vertical="center"/>
      <protection locked="0"/>
    </xf>
    <xf numFmtId="166" fontId="11" fillId="0" borderId="24" xfId="1" applyNumberFormat="1" applyFont="1" applyBorder="1" applyAlignment="1" applyProtection="1">
      <alignment horizontal="center" vertical="center"/>
      <protection locked="0"/>
    </xf>
    <xf numFmtId="166" fontId="11" fillId="0" borderId="27" xfId="1" applyNumberFormat="1" applyFont="1" applyBorder="1" applyAlignment="1" applyProtection="1">
      <alignment horizontal="center" vertical="center"/>
      <protection locked="0"/>
    </xf>
    <xf numFmtId="166" fontId="11" fillId="0" borderId="29" xfId="1" applyNumberFormat="1" applyFont="1" applyBorder="1" applyAlignment="1" applyProtection="1">
      <alignment horizontal="center" vertical="center"/>
      <protection locked="0"/>
    </xf>
    <xf numFmtId="2" fontId="14" fillId="3" borderId="31" xfId="1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2" xfId="1" applyFont="1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 wrapText="1"/>
      <protection locked="0"/>
    </xf>
    <xf numFmtId="0" fontId="11" fillId="0" borderId="17" xfId="1" applyFont="1" applyBorder="1" applyAlignment="1" applyProtection="1">
      <alignment horizontal="center" vertical="center" wrapText="1"/>
      <protection locked="0"/>
    </xf>
    <xf numFmtId="0" fontId="11" fillId="0" borderId="13" xfId="1" applyFont="1" applyBorder="1" applyAlignment="1" applyProtection="1">
      <alignment horizontal="center" vertical="center" wrapText="1"/>
      <protection locked="0"/>
    </xf>
    <xf numFmtId="0" fontId="11" fillId="0" borderId="26" xfId="1" applyFont="1" applyBorder="1" applyAlignment="1" applyProtection="1">
      <alignment horizontal="center" vertical="center" wrapText="1"/>
      <protection locked="0"/>
    </xf>
    <xf numFmtId="0" fontId="11" fillId="0" borderId="18" xfId="1" applyFont="1" applyBorder="1" applyAlignment="1" applyProtection="1">
      <alignment horizontal="center" vertical="center" wrapText="1"/>
      <protection locked="0"/>
    </xf>
    <xf numFmtId="166" fontId="11" fillId="0" borderId="24" xfId="1" applyNumberFormat="1" applyFont="1" applyBorder="1" applyAlignment="1" applyProtection="1">
      <alignment horizontal="center" vertical="center" wrapText="1"/>
      <protection locked="0"/>
    </xf>
    <xf numFmtId="166" fontId="11" fillId="0" borderId="27" xfId="1" applyNumberFormat="1" applyFont="1" applyBorder="1" applyAlignment="1" applyProtection="1">
      <alignment horizontal="center" vertical="center" wrapText="1"/>
      <protection locked="0"/>
    </xf>
    <xf numFmtId="166" fontId="11" fillId="0" borderId="29" xfId="1" applyNumberFormat="1" applyFont="1" applyBorder="1" applyAlignment="1" applyProtection="1">
      <alignment horizontal="center" vertical="center" wrapText="1"/>
      <protection locked="0"/>
    </xf>
    <xf numFmtId="1" fontId="11" fillId="0" borderId="24" xfId="1" applyNumberFormat="1" applyFont="1" applyBorder="1" applyAlignment="1" applyProtection="1">
      <alignment horizontal="center" vertical="center" wrapText="1"/>
      <protection locked="0"/>
    </xf>
    <xf numFmtId="1" fontId="11" fillId="0" borderId="27" xfId="1" applyNumberFormat="1" applyFont="1" applyBorder="1" applyAlignment="1" applyProtection="1">
      <alignment horizontal="center" vertical="center" wrapText="1"/>
      <protection locked="0"/>
    </xf>
    <xf numFmtId="1" fontId="11" fillId="0" borderId="29" xfId="1" applyNumberFormat="1" applyFont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11" fillId="3" borderId="21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0" fontId="8" fillId="0" borderId="4" xfId="1" applyFont="1" applyBorder="1" applyAlignment="1" applyProtection="1">
      <alignment horizontal="left" vertical="center" wrapText="1"/>
      <protection locked="0"/>
    </xf>
    <xf numFmtId="0" fontId="8" fillId="0" borderId="5" xfId="1" applyFont="1" applyBorder="1" applyAlignment="1" applyProtection="1">
      <alignment horizontal="left" vertical="center" wrapText="1"/>
      <protection locked="0"/>
    </xf>
    <xf numFmtId="0" fontId="8" fillId="0" borderId="6" xfId="1" applyFont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 shrinkToFit="1"/>
      <protection hidden="1"/>
    </xf>
    <xf numFmtId="0" fontId="11" fillId="0" borderId="9" xfId="1" applyFont="1" applyBorder="1" applyAlignment="1" applyProtection="1">
      <alignment horizontal="center" vertical="center" wrapText="1"/>
      <protection locked="0"/>
    </xf>
    <xf numFmtId="0" fontId="11" fillId="0" borderId="11" xfId="1" applyFont="1" applyBorder="1" applyAlignment="1" applyProtection="1">
      <alignment horizontal="center" vertical="center" wrapText="1"/>
      <protection locked="0"/>
    </xf>
    <xf numFmtId="0" fontId="11" fillId="0" borderId="10" xfId="1" applyFont="1" applyBorder="1" applyAlignment="1" applyProtection="1">
      <alignment horizontal="center" vertical="center" wrapText="1"/>
      <protection locked="0"/>
    </xf>
    <xf numFmtId="164" fontId="11" fillId="0" borderId="9" xfId="1" applyNumberFormat="1" applyFont="1" applyBorder="1" applyAlignment="1" applyProtection="1">
      <alignment horizontal="center" vertical="center" wrapText="1"/>
      <protection locked="0"/>
    </xf>
    <xf numFmtId="164" fontId="11" fillId="0" borderId="10" xfId="1" applyNumberFormat="1" applyFont="1" applyBorder="1" applyAlignment="1" applyProtection="1">
      <alignment horizontal="center" vertical="center" wrapText="1"/>
      <protection locked="0"/>
    </xf>
    <xf numFmtId="164" fontId="11" fillId="0" borderId="11" xfId="1" applyNumberFormat="1" applyFont="1" applyBorder="1" applyAlignment="1" applyProtection="1">
      <alignment horizontal="center" vertical="center" wrapText="1"/>
      <protection locked="0"/>
    </xf>
    <xf numFmtId="0" fontId="11" fillId="3" borderId="12" xfId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11" fillId="3" borderId="19" xfId="1" applyFont="1" applyFill="1" applyBorder="1" applyAlignment="1">
      <alignment horizontal="center" vertical="center" wrapText="1"/>
    </xf>
    <xf numFmtId="0" fontId="11" fillId="0" borderId="7" xfId="1" applyFont="1" applyBorder="1" applyAlignment="1" applyProtection="1">
      <alignment horizontal="center" vertical="center"/>
      <protection locked="0"/>
    </xf>
    <xf numFmtId="0" fontId="11" fillId="0" borderId="15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11" fillId="0" borderId="15" xfId="1" applyFont="1" applyBorder="1" applyAlignment="1" applyProtection="1">
      <alignment horizontal="center" vertical="center" wrapText="1"/>
      <protection locked="0"/>
    </xf>
    <xf numFmtId="0" fontId="11" fillId="0" borderId="20" xfId="1" applyFont="1" applyBorder="1" applyAlignment="1" applyProtection="1">
      <alignment horizontal="center" vertical="center" wrapText="1"/>
      <protection locked="0"/>
    </xf>
    <xf numFmtId="0" fontId="11" fillId="0" borderId="8" xfId="1" applyFont="1" applyBorder="1" applyAlignment="1" applyProtection="1">
      <alignment horizontal="center" vertical="center" wrapText="1"/>
      <protection locked="0"/>
    </xf>
    <xf numFmtId="0" fontId="11" fillId="0" borderId="16" xfId="1" applyFont="1" applyBorder="1" applyAlignment="1" applyProtection="1">
      <alignment horizontal="center" vertical="center" wrapText="1"/>
      <protection locked="0"/>
    </xf>
    <xf numFmtId="0" fontId="11" fillId="0" borderId="21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1" fillId="2" borderId="12" xfId="1" applyFont="1" applyFill="1" applyBorder="1" applyAlignment="1" applyProtection="1">
      <alignment horizontal="center" vertical="center" wrapText="1"/>
      <protection locked="0"/>
    </xf>
    <xf numFmtId="0" fontId="11" fillId="2" borderId="13" xfId="1" applyFont="1" applyFill="1" applyBorder="1" applyAlignment="1" applyProtection="1">
      <alignment horizontal="center" vertical="center" wrapText="1"/>
      <protection locked="0"/>
    </xf>
    <xf numFmtId="0" fontId="11" fillId="2" borderId="14" xfId="1" applyFont="1" applyFill="1" applyBorder="1" applyAlignment="1" applyProtection="1">
      <alignment horizontal="center" vertical="center" wrapText="1"/>
      <protection locked="0"/>
    </xf>
    <xf numFmtId="0" fontId="11" fillId="2" borderId="17" xfId="1" applyFont="1" applyFill="1" applyBorder="1" applyAlignment="1" applyProtection="1">
      <alignment horizontal="center" vertical="center" wrapText="1"/>
      <protection locked="0"/>
    </xf>
    <xf numFmtId="0" fontId="11" fillId="2" borderId="18" xfId="1" applyFont="1" applyFill="1" applyBorder="1" applyAlignment="1" applyProtection="1">
      <alignment horizontal="center" vertical="center" wrapText="1"/>
      <protection locked="0"/>
    </xf>
    <xf numFmtId="0" fontId="11" fillId="2" borderId="19" xfId="1" applyFont="1" applyFill="1" applyBorder="1" applyAlignment="1" applyProtection="1">
      <alignment horizontal="center" vertical="center" wrapText="1"/>
      <protection locked="0"/>
    </xf>
    <xf numFmtId="0" fontId="11" fillId="3" borderId="7" xfId="1" applyFont="1" applyFill="1" applyBorder="1" applyAlignment="1">
      <alignment horizontal="center" vertical="center" wrapText="1"/>
    </xf>
    <xf numFmtId="0" fontId="11" fillId="3" borderId="15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0" fontId="11" fillId="6" borderId="35" xfId="1" applyFont="1" applyFill="1" applyBorder="1" applyAlignment="1" applyProtection="1">
      <alignment horizontal="center" vertical="center"/>
      <protection locked="0"/>
    </xf>
    <xf numFmtId="0" fontId="11" fillId="6" borderId="36" xfId="1" applyFont="1" applyFill="1" applyBorder="1" applyAlignment="1" applyProtection="1">
      <alignment horizontal="center" vertical="center"/>
      <protection locked="0"/>
    </xf>
    <xf numFmtId="0" fontId="11" fillId="6" borderId="37" xfId="1" applyFont="1" applyFill="1" applyBorder="1" applyAlignment="1" applyProtection="1">
      <alignment horizontal="center" vertical="center"/>
      <protection locked="0"/>
    </xf>
    <xf numFmtId="0" fontId="11" fillId="6" borderId="35" xfId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11" fillId="6" borderId="37" xfId="1" applyFont="1" applyFill="1" applyBorder="1" applyAlignment="1" applyProtection="1">
      <alignment horizontal="center" vertical="center" wrapText="1"/>
      <protection locked="0"/>
    </xf>
    <xf numFmtId="0" fontId="11" fillId="7" borderId="38" xfId="1" applyFont="1" applyFill="1" applyBorder="1" applyAlignment="1" applyProtection="1">
      <alignment horizontal="center" vertical="center" wrapText="1"/>
      <protection locked="0"/>
    </xf>
    <xf numFmtId="0" fontId="11" fillId="7" borderId="39" xfId="1" applyFont="1" applyFill="1" applyBorder="1" applyAlignment="1" applyProtection="1">
      <alignment horizontal="center" vertical="center" wrapText="1"/>
      <protection locked="0"/>
    </xf>
    <xf numFmtId="0" fontId="11" fillId="7" borderId="40" xfId="1" applyFont="1" applyFill="1" applyBorder="1" applyAlignment="1" applyProtection="1">
      <alignment horizontal="center" vertical="center" wrapText="1"/>
      <protection locked="0"/>
    </xf>
    <xf numFmtId="0" fontId="11" fillId="6" borderId="41" xfId="1" applyFont="1" applyFill="1" applyBorder="1" applyAlignment="1" applyProtection="1">
      <alignment horizontal="center" vertical="center" wrapText="1"/>
      <protection locked="0"/>
    </xf>
    <xf numFmtId="0" fontId="11" fillId="6" borderId="42" xfId="1" applyFont="1" applyFill="1" applyBorder="1" applyAlignment="1" applyProtection="1">
      <alignment horizontal="center" vertical="center" wrapText="1"/>
      <protection locked="0"/>
    </xf>
    <xf numFmtId="0" fontId="11" fillId="6" borderId="43" xfId="1" applyFont="1" applyFill="1" applyBorder="1" applyAlignment="1" applyProtection="1">
      <alignment horizontal="center" vertical="center" wrapText="1"/>
      <protection locked="0"/>
    </xf>
    <xf numFmtId="2" fontId="14" fillId="3" borderId="13" xfId="4" applyNumberFormat="1" applyFont="1" applyFill="1" applyBorder="1" applyAlignment="1" applyProtection="1">
      <alignment horizontal="center" vertical="center"/>
      <protection hidden="1"/>
    </xf>
    <xf numFmtId="2" fontId="14" fillId="3" borderId="26" xfId="4" applyNumberFormat="1" applyFont="1" applyFill="1" applyBorder="1" applyAlignment="1" applyProtection="1">
      <alignment horizontal="center" vertical="center"/>
      <protection hidden="1"/>
    </xf>
    <xf numFmtId="2" fontId="14" fillId="3" borderId="18" xfId="4" applyNumberFormat="1" applyFont="1" applyFill="1" applyBorder="1" applyAlignment="1" applyProtection="1">
      <alignment horizontal="center" vertical="center"/>
      <protection hidden="1"/>
    </xf>
    <xf numFmtId="2" fontId="14" fillId="3" borderId="51" xfId="4" applyNumberFormat="1" applyFont="1" applyFill="1" applyBorder="1" applyAlignment="1" applyProtection="1">
      <alignment horizontal="center" vertical="center"/>
      <protection hidden="1"/>
    </xf>
    <xf numFmtId="2" fontId="14" fillId="3" borderId="14" xfId="4" applyNumberFormat="1" applyFont="1" applyFill="1" applyBorder="1" applyAlignment="1">
      <alignment horizontal="center" vertical="center"/>
    </xf>
    <xf numFmtId="2" fontId="14" fillId="3" borderId="28" xfId="4" applyNumberFormat="1" applyFont="1" applyFill="1" applyBorder="1" applyAlignment="1">
      <alignment horizontal="center" vertical="center"/>
    </xf>
    <xf numFmtId="2" fontId="14" fillId="3" borderId="19" xfId="4" applyNumberFormat="1" applyFont="1" applyFill="1" applyBorder="1" applyAlignment="1">
      <alignment horizontal="center" vertical="center"/>
    </xf>
    <xf numFmtId="0" fontId="11" fillId="0" borderId="50" xfId="4" applyFont="1" applyBorder="1" applyAlignment="1" applyProtection="1">
      <alignment horizontal="center" vertical="center"/>
      <protection locked="0"/>
    </xf>
    <xf numFmtId="0" fontId="11" fillId="0" borderId="25" xfId="4" applyFont="1" applyBorder="1" applyAlignment="1" applyProtection="1">
      <alignment horizontal="center" vertical="center"/>
      <protection locked="0"/>
    </xf>
    <xf numFmtId="0" fontId="11" fillId="0" borderId="17" xfId="4" applyFont="1" applyBorder="1" applyAlignment="1" applyProtection="1">
      <alignment horizontal="center" vertical="center"/>
      <protection locked="0"/>
    </xf>
    <xf numFmtId="0" fontId="11" fillId="0" borderId="51" xfId="4" applyFont="1" applyBorder="1" applyAlignment="1" applyProtection="1">
      <alignment horizontal="center" vertical="center"/>
      <protection locked="0"/>
    </xf>
    <xf numFmtId="0" fontId="11" fillId="0" borderId="26" xfId="4" applyFont="1" applyBorder="1" applyAlignment="1" applyProtection="1">
      <alignment horizontal="center" vertical="center"/>
      <protection locked="0"/>
    </xf>
    <xf numFmtId="0" fontId="11" fillId="0" borderId="18" xfId="4" applyFont="1" applyBorder="1" applyAlignment="1" applyProtection="1">
      <alignment horizontal="center" vertical="center"/>
      <protection locked="0"/>
    </xf>
    <xf numFmtId="166" fontId="11" fillId="0" borderId="24" xfId="4" applyNumberFormat="1" applyFont="1" applyBorder="1" applyAlignment="1" applyProtection="1">
      <alignment horizontal="center" vertical="center"/>
      <protection locked="0"/>
    </xf>
    <xf numFmtId="166" fontId="11" fillId="0" borderId="27" xfId="4" applyNumberFormat="1" applyFont="1" applyBorder="1" applyAlignment="1" applyProtection="1">
      <alignment horizontal="center" vertical="center"/>
      <protection locked="0"/>
    </xf>
    <xf numFmtId="166" fontId="11" fillId="0" borderId="29" xfId="4" applyNumberFormat="1" applyFont="1" applyBorder="1" applyAlignment="1" applyProtection="1">
      <alignment horizontal="center" vertical="center"/>
      <protection locked="0"/>
    </xf>
    <xf numFmtId="1" fontId="11" fillId="0" borderId="24" xfId="4" applyNumberFormat="1" applyFont="1" applyBorder="1" applyAlignment="1" applyProtection="1">
      <alignment horizontal="center" vertical="center"/>
      <protection locked="0"/>
    </xf>
    <xf numFmtId="1" fontId="11" fillId="0" borderId="27" xfId="4" applyNumberFormat="1" applyFont="1" applyBorder="1" applyAlignment="1" applyProtection="1">
      <alignment horizontal="center" vertical="center"/>
      <protection locked="0"/>
    </xf>
    <xf numFmtId="1" fontId="11" fillId="0" borderId="29" xfId="4" applyNumberFormat="1" applyFont="1" applyBorder="1" applyAlignment="1" applyProtection="1">
      <alignment horizontal="center" vertical="center"/>
      <protection locked="0"/>
    </xf>
    <xf numFmtId="2" fontId="14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24" xfId="4" applyFont="1" applyBorder="1" applyAlignment="1" applyProtection="1">
      <alignment horizontal="center" vertical="center"/>
      <protection locked="0"/>
    </xf>
    <xf numFmtId="0" fontId="11" fillId="0" borderId="27" xfId="4" applyFont="1" applyBorder="1" applyAlignment="1" applyProtection="1">
      <alignment horizontal="center" vertical="center"/>
      <protection locked="0"/>
    </xf>
    <xf numFmtId="0" fontId="11" fillId="0" borderId="29" xfId="4" applyFont="1" applyBorder="1" applyAlignment="1" applyProtection="1">
      <alignment horizontal="center" vertical="center"/>
      <protection locked="0"/>
    </xf>
    <xf numFmtId="2" fontId="14" fillId="3" borderId="59" xfId="4" applyNumberFormat="1" applyFont="1" applyFill="1" applyBorder="1" applyAlignment="1">
      <alignment horizontal="center" vertical="center"/>
    </xf>
    <xf numFmtId="0" fontId="11" fillId="0" borderId="12" xfId="4" applyFont="1" applyBorder="1" applyAlignment="1" applyProtection="1">
      <alignment horizontal="center" vertical="center"/>
      <protection locked="0"/>
    </xf>
    <xf numFmtId="0" fontId="11" fillId="0" borderId="13" xfId="4" applyFont="1" applyBorder="1" applyAlignment="1" applyProtection="1">
      <alignment horizontal="center" vertical="center"/>
      <protection locked="0"/>
    </xf>
    <xf numFmtId="2" fontId="14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50" xfId="4" applyFont="1" applyBorder="1" applyAlignment="1" applyProtection="1">
      <alignment horizontal="center" vertical="center" wrapText="1"/>
      <protection locked="0"/>
    </xf>
    <xf numFmtId="0" fontId="11" fillId="0" borderId="25" xfId="4" applyFont="1" applyBorder="1" applyAlignment="1" applyProtection="1">
      <alignment horizontal="center" vertical="center" wrapText="1"/>
      <protection locked="0"/>
    </xf>
    <xf numFmtId="0" fontId="11" fillId="0" borderId="17" xfId="4" applyFont="1" applyBorder="1" applyAlignment="1" applyProtection="1">
      <alignment horizontal="center" vertical="center" wrapText="1"/>
      <protection locked="0"/>
    </xf>
    <xf numFmtId="0" fontId="11" fillId="0" borderId="51" xfId="4" applyFont="1" applyBorder="1" applyAlignment="1" applyProtection="1">
      <alignment horizontal="center" vertical="center" wrapText="1"/>
      <protection locked="0"/>
    </xf>
    <xf numFmtId="0" fontId="11" fillId="0" borderId="26" xfId="4" applyFont="1" applyBorder="1" applyAlignment="1" applyProtection="1">
      <alignment horizontal="center" vertical="center" wrapText="1"/>
      <protection locked="0"/>
    </xf>
    <xf numFmtId="0" fontId="11" fillId="0" borderId="18" xfId="4" applyFont="1" applyBorder="1" applyAlignment="1" applyProtection="1">
      <alignment horizontal="center" vertical="center" wrapText="1"/>
      <protection locked="0"/>
    </xf>
    <xf numFmtId="167" fontId="11" fillId="0" borderId="24" xfId="4" applyNumberFormat="1" applyFont="1" applyBorder="1" applyAlignment="1" applyProtection="1">
      <alignment horizontal="center" vertical="center" wrapText="1"/>
      <protection locked="0"/>
    </xf>
    <xf numFmtId="167" fontId="11" fillId="0" borderId="27" xfId="4" applyNumberFormat="1" applyFont="1" applyBorder="1" applyAlignment="1" applyProtection="1">
      <alignment horizontal="center" vertical="center" wrapText="1"/>
      <protection locked="0"/>
    </xf>
    <xf numFmtId="167" fontId="11" fillId="0" borderId="29" xfId="4" applyNumberFormat="1" applyFont="1" applyBorder="1" applyAlignment="1" applyProtection="1">
      <alignment horizontal="center" vertical="center" wrapText="1"/>
      <protection locked="0"/>
    </xf>
    <xf numFmtId="1" fontId="11" fillId="0" borderId="24" xfId="4" applyNumberFormat="1" applyFont="1" applyBorder="1" applyAlignment="1" applyProtection="1">
      <alignment horizontal="center" vertical="center" wrapText="1"/>
      <protection locked="0"/>
    </xf>
    <xf numFmtId="1" fontId="11" fillId="0" borderId="27" xfId="4" applyNumberFormat="1" applyFont="1" applyBorder="1" applyAlignment="1" applyProtection="1">
      <alignment horizontal="center" vertical="center" wrapText="1"/>
      <protection locked="0"/>
    </xf>
    <xf numFmtId="1" fontId="11" fillId="0" borderId="29" xfId="4" applyNumberFormat="1" applyFont="1" applyBorder="1" applyAlignment="1" applyProtection="1">
      <alignment horizontal="center" vertical="center" wrapText="1"/>
      <protection locked="0"/>
    </xf>
    <xf numFmtId="0" fontId="11" fillId="0" borderId="12" xfId="4" applyFont="1" applyBorder="1" applyAlignment="1" applyProtection="1">
      <alignment horizontal="center" vertical="center" wrapText="1"/>
      <protection locked="0"/>
    </xf>
    <xf numFmtId="0" fontId="11" fillId="0" borderId="13" xfId="4" applyFont="1" applyBorder="1" applyAlignment="1" applyProtection="1">
      <alignment horizontal="center" vertical="center" wrapText="1"/>
      <protection locked="0"/>
    </xf>
    <xf numFmtId="0" fontId="11" fillId="0" borderId="24" xfId="4" applyFont="1" applyBorder="1" applyAlignment="1" applyProtection="1">
      <alignment horizontal="center" vertical="center" wrapText="1"/>
      <protection locked="0"/>
    </xf>
    <xf numFmtId="0" fontId="11" fillId="0" borderId="27" xfId="4" applyFont="1" applyBorder="1" applyAlignment="1" applyProtection="1">
      <alignment horizontal="center" vertical="center" wrapText="1"/>
      <protection locked="0"/>
    </xf>
    <xf numFmtId="0" fontId="11" fillId="0" borderId="29" xfId="4" applyFont="1" applyBorder="1" applyAlignment="1" applyProtection="1">
      <alignment horizontal="center" vertical="center" wrapText="1"/>
      <protection locked="0"/>
    </xf>
    <xf numFmtId="0" fontId="11" fillId="3" borderId="8" xfId="4" applyFont="1" applyFill="1" applyBorder="1" applyAlignment="1">
      <alignment horizontal="center" vertical="center" wrapText="1"/>
    </xf>
    <xf numFmtId="0" fontId="11" fillId="3" borderId="16" xfId="4" applyFont="1" applyFill="1" applyBorder="1" applyAlignment="1">
      <alignment horizontal="center" vertical="center" wrapText="1"/>
    </xf>
    <xf numFmtId="0" fontId="11" fillId="3" borderId="21" xfId="4" applyFont="1" applyFill="1" applyBorder="1" applyAlignment="1">
      <alignment horizontal="center" vertical="center" wrapText="1"/>
    </xf>
    <xf numFmtId="0" fontId="11" fillId="3" borderId="9" xfId="4" applyFont="1" applyFill="1" applyBorder="1" applyAlignment="1">
      <alignment horizontal="center" vertical="center" wrapText="1"/>
    </xf>
    <xf numFmtId="0" fontId="11" fillId="3" borderId="11" xfId="4" applyFont="1" applyFill="1" applyBorder="1" applyAlignment="1">
      <alignment horizontal="center" vertical="center" wrapText="1"/>
    </xf>
    <xf numFmtId="0" fontId="8" fillId="0" borderId="1" xfId="4" applyFont="1" applyBorder="1" applyAlignment="1" applyProtection="1">
      <alignment horizontal="left" vertical="center" wrapText="1"/>
      <protection locked="0"/>
    </xf>
    <xf numFmtId="0" fontId="8" fillId="0" borderId="2" xfId="4" applyFont="1" applyBorder="1" applyAlignment="1" applyProtection="1">
      <alignment horizontal="left" vertical="center" wrapText="1"/>
      <protection locked="0"/>
    </xf>
    <xf numFmtId="0" fontId="8" fillId="0" borderId="3" xfId="4" applyFont="1" applyBorder="1" applyAlignment="1" applyProtection="1">
      <alignment horizontal="left" vertical="center" wrapText="1"/>
      <protection locked="0"/>
    </xf>
    <xf numFmtId="0" fontId="8" fillId="0" borderId="4" xfId="4" applyFont="1" applyBorder="1" applyAlignment="1" applyProtection="1">
      <alignment horizontal="left" vertical="center" wrapText="1"/>
      <protection locked="0"/>
    </xf>
    <xf numFmtId="0" fontId="8" fillId="0" borderId="5" xfId="4" applyFont="1" applyBorder="1" applyAlignment="1" applyProtection="1">
      <alignment horizontal="left" vertical="center" wrapText="1"/>
      <protection locked="0"/>
    </xf>
    <xf numFmtId="0" fontId="8" fillId="0" borderId="6" xfId="4" applyFont="1" applyBorder="1" applyAlignment="1" applyProtection="1">
      <alignment horizontal="left" vertical="center" wrapText="1"/>
      <protection locked="0"/>
    </xf>
    <xf numFmtId="0" fontId="9" fillId="2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 shrinkToFit="1"/>
      <protection hidden="1"/>
    </xf>
    <xf numFmtId="0" fontId="11" fillId="0" borderId="9" xfId="4" applyFont="1" applyBorder="1" applyAlignment="1" applyProtection="1">
      <alignment horizontal="center" vertical="center" wrapText="1"/>
      <protection locked="0"/>
    </xf>
    <xf numFmtId="0" fontId="11" fillId="0" borderId="11" xfId="4" applyFont="1" applyBorder="1" applyAlignment="1" applyProtection="1">
      <alignment horizontal="center" vertical="center" wrapText="1"/>
      <protection locked="0"/>
    </xf>
    <xf numFmtId="0" fontId="11" fillId="0" borderId="10" xfId="4" applyFont="1" applyBorder="1" applyAlignment="1" applyProtection="1">
      <alignment horizontal="center" vertical="center" wrapText="1"/>
      <protection locked="0"/>
    </xf>
    <xf numFmtId="164" fontId="11" fillId="0" borderId="9" xfId="4" applyNumberFormat="1" applyFont="1" applyBorder="1" applyAlignment="1" applyProtection="1">
      <alignment horizontal="center" vertical="center" wrapText="1"/>
      <protection locked="0"/>
    </xf>
    <xf numFmtId="164" fontId="11" fillId="0" borderId="10" xfId="4" applyNumberFormat="1" applyFont="1" applyBorder="1" applyAlignment="1" applyProtection="1">
      <alignment horizontal="center" vertical="center" wrapText="1"/>
      <protection locked="0"/>
    </xf>
    <xf numFmtId="164" fontId="11" fillId="0" borderId="11" xfId="4" applyNumberFormat="1" applyFont="1" applyBorder="1" applyAlignment="1" applyProtection="1">
      <alignment horizontal="center" vertical="center" wrapText="1"/>
      <protection locked="0"/>
    </xf>
    <xf numFmtId="0" fontId="11" fillId="3" borderId="12" xfId="4" applyFont="1" applyFill="1" applyBorder="1" applyAlignment="1">
      <alignment horizontal="center" vertical="center" wrapText="1"/>
    </xf>
    <xf numFmtId="0" fontId="11" fillId="3" borderId="13" xfId="4" applyFont="1" applyFill="1" applyBorder="1" applyAlignment="1">
      <alignment horizontal="center" vertical="center" wrapText="1"/>
    </xf>
    <xf numFmtId="0" fontId="11" fillId="3" borderId="14" xfId="4" applyFont="1" applyFill="1" applyBorder="1" applyAlignment="1">
      <alignment horizontal="center" vertical="center" wrapText="1"/>
    </xf>
    <xf numFmtId="0" fontId="11" fillId="3" borderId="17" xfId="4" applyFont="1" applyFill="1" applyBorder="1" applyAlignment="1">
      <alignment horizontal="center" vertical="center" wrapText="1"/>
    </xf>
    <xf numFmtId="0" fontId="11" fillId="3" borderId="18" xfId="4" applyFont="1" applyFill="1" applyBorder="1" applyAlignment="1">
      <alignment horizontal="center" vertical="center" wrapText="1"/>
    </xf>
    <xf numFmtId="0" fontId="11" fillId="3" borderId="19" xfId="4" applyFont="1" applyFill="1" applyBorder="1" applyAlignment="1">
      <alignment horizontal="center" vertical="center" wrapText="1"/>
    </xf>
    <xf numFmtId="0" fontId="11" fillId="0" borderId="7" xfId="4" applyFont="1" applyBorder="1" applyAlignment="1" applyProtection="1">
      <alignment horizontal="center" vertical="center"/>
      <protection locked="0"/>
    </xf>
    <xf numFmtId="0" fontId="11" fillId="0" borderId="15" xfId="4" applyFont="1" applyBorder="1" applyAlignment="1" applyProtection="1">
      <alignment horizontal="center" vertical="center"/>
      <protection locked="0"/>
    </xf>
    <xf numFmtId="0" fontId="11" fillId="0" borderId="20" xfId="4" applyFont="1" applyBorder="1" applyAlignment="1" applyProtection="1">
      <alignment horizontal="center" vertical="center"/>
      <protection locked="0"/>
    </xf>
    <xf numFmtId="0" fontId="11" fillId="0" borderId="7" xfId="4" applyFont="1" applyBorder="1" applyAlignment="1" applyProtection="1">
      <alignment horizontal="center" vertical="center" wrapText="1"/>
      <protection locked="0"/>
    </xf>
    <xf numFmtId="0" fontId="11" fillId="0" borderId="15" xfId="4" applyFont="1" applyBorder="1" applyAlignment="1" applyProtection="1">
      <alignment horizontal="center" vertical="center" wrapText="1"/>
      <protection locked="0"/>
    </xf>
    <xf numFmtId="0" fontId="11" fillId="0" borderId="20" xfId="4" applyFont="1" applyBorder="1" applyAlignment="1" applyProtection="1">
      <alignment horizontal="center" vertical="center" wrapText="1"/>
      <protection locked="0"/>
    </xf>
    <xf numFmtId="0" fontId="11" fillId="0" borderId="8" xfId="4" applyFont="1" applyBorder="1" applyAlignment="1" applyProtection="1">
      <alignment horizontal="center" vertical="center" wrapText="1"/>
      <protection locked="0"/>
    </xf>
    <xf numFmtId="0" fontId="11" fillId="0" borderId="16" xfId="4" applyFont="1" applyBorder="1" applyAlignment="1" applyProtection="1">
      <alignment horizontal="center" vertical="center" wrapText="1"/>
      <protection locked="0"/>
    </xf>
    <xf numFmtId="0" fontId="11" fillId="0" borderId="21" xfId="4" applyFont="1" applyBorder="1" applyAlignment="1" applyProtection="1">
      <alignment horizontal="center" vertical="center" wrapText="1"/>
      <protection locked="0"/>
    </xf>
    <xf numFmtId="0" fontId="12" fillId="0" borderId="10" xfId="4" applyFont="1" applyBorder="1" applyAlignment="1" applyProtection="1">
      <alignment horizontal="center" vertical="center" wrapText="1"/>
      <protection locked="0"/>
    </xf>
    <xf numFmtId="0" fontId="12" fillId="0" borderId="11" xfId="4" applyFont="1" applyBorder="1" applyAlignment="1" applyProtection="1">
      <alignment horizontal="center" vertical="center" wrapText="1"/>
      <protection locked="0"/>
    </xf>
    <xf numFmtId="0" fontId="11" fillId="2" borderId="12" xfId="4" applyFont="1" applyFill="1" applyBorder="1" applyAlignment="1" applyProtection="1">
      <alignment horizontal="center" vertical="center" wrapText="1"/>
      <protection locked="0"/>
    </xf>
    <xf numFmtId="0" fontId="11" fillId="2" borderId="13" xfId="4" applyFont="1" applyFill="1" applyBorder="1" applyAlignment="1" applyProtection="1">
      <alignment horizontal="center" vertical="center" wrapText="1"/>
      <protection locked="0"/>
    </xf>
    <xf numFmtId="0" fontId="11" fillId="2" borderId="14" xfId="4" applyFont="1" applyFill="1" applyBorder="1" applyAlignment="1" applyProtection="1">
      <alignment horizontal="center" vertical="center" wrapText="1"/>
      <protection locked="0"/>
    </xf>
    <xf numFmtId="0" fontId="11" fillId="2" borderId="17" xfId="4" applyFont="1" applyFill="1" applyBorder="1" applyAlignment="1" applyProtection="1">
      <alignment horizontal="center" vertical="center" wrapText="1"/>
      <protection locked="0"/>
    </xf>
    <xf numFmtId="0" fontId="11" fillId="2" borderId="18" xfId="4" applyFont="1" applyFill="1" applyBorder="1" applyAlignment="1" applyProtection="1">
      <alignment horizontal="center" vertical="center" wrapText="1"/>
      <protection locked="0"/>
    </xf>
    <xf numFmtId="0" fontId="11" fillId="2" borderId="19" xfId="4" applyFont="1" applyFill="1" applyBorder="1" applyAlignment="1" applyProtection="1">
      <alignment horizontal="center" vertical="center" wrapText="1"/>
      <protection locked="0"/>
    </xf>
    <xf numFmtId="0" fontId="11" fillId="3" borderId="7" xfId="4" applyFont="1" applyFill="1" applyBorder="1" applyAlignment="1">
      <alignment horizontal="center" vertical="center" wrapText="1"/>
    </xf>
    <xf numFmtId="0" fontId="11" fillId="3" borderId="15" xfId="4" applyFont="1" applyFill="1" applyBorder="1" applyAlignment="1">
      <alignment horizontal="center" vertical="center" wrapText="1"/>
    </xf>
    <xf numFmtId="0" fontId="11" fillId="3" borderId="20" xfId="4" applyFont="1" applyFill="1" applyBorder="1" applyAlignment="1">
      <alignment horizontal="center" vertical="center" wrapText="1"/>
    </xf>
    <xf numFmtId="2" fontId="11" fillId="3" borderId="24" xfId="2" applyNumberFormat="1" applyFont="1" applyFill="1" applyBorder="1" applyAlignment="1" applyProtection="1">
      <alignment horizontal="center" vertical="center" wrapText="1"/>
      <protection hidden="1"/>
    </xf>
    <xf numFmtId="2" fontId="11" fillId="3" borderId="27" xfId="2" applyNumberFormat="1" applyFont="1" applyFill="1" applyBorder="1" applyAlignment="1" applyProtection="1">
      <alignment horizontal="center" vertical="center" wrapText="1"/>
      <protection hidden="1"/>
    </xf>
    <xf numFmtId="2" fontId="11" fillId="3" borderId="29" xfId="2" applyNumberFormat="1" applyFont="1" applyFill="1" applyBorder="1" applyAlignment="1" applyProtection="1">
      <alignment horizontal="center" vertical="center" wrapText="1"/>
      <protection hidden="1"/>
    </xf>
    <xf numFmtId="2" fontId="11" fillId="3" borderId="51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2" fontId="14" fillId="3" borderId="14" xfId="2" applyNumberFormat="1" applyFont="1" applyFill="1" applyBorder="1" applyAlignment="1">
      <alignment horizontal="center" vertical="center"/>
    </xf>
    <xf numFmtId="2" fontId="14" fillId="3" borderId="28" xfId="2" applyNumberFormat="1" applyFont="1" applyFill="1" applyBorder="1" applyAlignment="1">
      <alignment horizontal="center" vertical="center"/>
    </xf>
    <xf numFmtId="2" fontId="14" fillId="3" borderId="19" xfId="2" applyNumberFormat="1" applyFont="1" applyFill="1" applyBorder="1" applyAlignment="1">
      <alignment horizontal="center" vertical="center"/>
    </xf>
    <xf numFmtId="2" fontId="11" fillId="3" borderId="24" xfId="4" applyNumberFormat="1" applyFont="1" applyFill="1" applyBorder="1" applyAlignment="1" applyProtection="1">
      <alignment horizontal="center" vertical="center"/>
      <protection hidden="1"/>
    </xf>
    <xf numFmtId="2" fontId="11" fillId="3" borderId="29" xfId="4" applyNumberFormat="1" applyFont="1" applyFill="1" applyBorder="1" applyAlignment="1" applyProtection="1">
      <alignment horizontal="center" vertical="center"/>
      <protection hidden="1"/>
    </xf>
    <xf numFmtId="2" fontId="11" fillId="3" borderId="53" xfId="4" applyNumberFormat="1" applyFont="1" applyFill="1" applyBorder="1" applyAlignment="1">
      <alignment horizontal="center" vertical="center"/>
    </xf>
    <xf numFmtId="2" fontId="11" fillId="3" borderId="55" xfId="4" applyNumberFormat="1" applyFont="1" applyFill="1" applyBorder="1" applyAlignment="1">
      <alignment horizontal="center" vertical="center"/>
    </xf>
    <xf numFmtId="0" fontId="11" fillId="0" borderId="52" xfId="4" applyFont="1" applyBorder="1" applyAlignment="1" applyProtection="1">
      <alignment horizontal="center" vertical="center"/>
      <protection locked="0"/>
    </xf>
    <xf numFmtId="0" fontId="11" fillId="0" borderId="54" xfId="4" applyFont="1" applyBorder="1" applyAlignment="1" applyProtection="1">
      <alignment horizontal="center" vertical="center"/>
      <protection locked="0"/>
    </xf>
    <xf numFmtId="0" fontId="11" fillId="8" borderId="24" xfId="4" applyFont="1" applyFill="1" applyBorder="1" applyAlignment="1" applyProtection="1">
      <alignment horizontal="center" vertical="center" wrapText="1"/>
      <protection locked="0"/>
    </xf>
    <xf numFmtId="0" fontId="11" fillId="8" borderId="29" xfId="4" applyFont="1" applyFill="1" applyBorder="1" applyAlignment="1" applyProtection="1">
      <alignment horizontal="center" vertical="center" wrapText="1"/>
      <protection locked="0"/>
    </xf>
    <xf numFmtId="2" fontId="11" fillId="3" borderId="24" xfId="4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29" xfId="4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27" xfId="4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27" xfId="4" applyNumberFormat="1" applyFont="1" applyFill="1" applyBorder="1" applyAlignment="1" applyProtection="1">
      <alignment horizontal="center" vertical="center"/>
      <protection hidden="1"/>
    </xf>
    <xf numFmtId="2" fontId="11" fillId="3" borderId="34" xfId="4" applyNumberFormat="1" applyFont="1" applyFill="1" applyBorder="1" applyAlignment="1">
      <alignment horizontal="center" vertical="center"/>
    </xf>
    <xf numFmtId="0" fontId="11" fillId="0" borderId="33" xfId="4" applyFont="1" applyBorder="1" applyAlignment="1" applyProtection="1">
      <alignment horizontal="center" vertical="center"/>
      <protection locked="0"/>
    </xf>
    <xf numFmtId="0" fontId="11" fillId="8" borderId="27" xfId="4" applyFont="1" applyFill="1" applyBorder="1" applyAlignment="1" applyProtection="1">
      <alignment horizontal="center" vertical="center" wrapText="1"/>
      <protection locked="0"/>
    </xf>
    <xf numFmtId="2" fontId="11" fillId="3" borderId="13" xfId="4" applyNumberFormat="1" applyFont="1" applyFill="1" applyBorder="1" applyAlignment="1" applyProtection="1">
      <alignment horizontal="center" vertical="center"/>
      <protection hidden="1"/>
    </xf>
    <xf numFmtId="2" fontId="11" fillId="3" borderId="26" xfId="4" applyNumberFormat="1" applyFont="1" applyFill="1" applyBorder="1" applyAlignment="1" applyProtection="1">
      <alignment horizontal="center" vertical="center"/>
      <protection hidden="1"/>
    </xf>
    <xf numFmtId="2" fontId="11" fillId="3" borderId="18" xfId="4" applyNumberFormat="1" applyFont="1" applyFill="1" applyBorder="1" applyAlignment="1" applyProtection="1">
      <alignment horizontal="center" vertical="center"/>
      <protection hidden="1"/>
    </xf>
    <xf numFmtId="2" fontId="11" fillId="3" borderId="51" xfId="4" applyNumberFormat="1" applyFont="1" applyFill="1" applyBorder="1" applyAlignment="1" applyProtection="1">
      <alignment horizontal="center" vertical="center"/>
      <protection hidden="1"/>
    </xf>
    <xf numFmtId="2" fontId="11" fillId="3" borderId="14" xfId="4" applyNumberFormat="1" applyFont="1" applyFill="1" applyBorder="1" applyAlignment="1">
      <alignment horizontal="center" vertical="center"/>
    </xf>
    <xf numFmtId="2" fontId="11" fillId="3" borderId="19" xfId="4" applyNumberFormat="1" applyFont="1" applyFill="1" applyBorder="1" applyAlignment="1">
      <alignment horizontal="center" vertical="center"/>
    </xf>
    <xf numFmtId="2" fontId="11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28" xfId="4" applyNumberFormat="1" applyFont="1" applyFill="1" applyBorder="1" applyAlignment="1">
      <alignment horizontal="center" vertical="center"/>
    </xf>
    <xf numFmtId="0" fontId="11" fillId="10" borderId="9" xfId="4" applyFont="1" applyFill="1" applyBorder="1" applyAlignment="1">
      <alignment horizontal="center" vertical="center" wrapText="1"/>
    </xf>
    <xf numFmtId="0" fontId="11" fillId="10" borderId="11" xfId="4" applyFont="1" applyFill="1" applyBorder="1" applyAlignment="1">
      <alignment horizontal="center" vertical="center" wrapText="1"/>
    </xf>
    <xf numFmtId="0" fontId="11" fillId="11" borderId="9" xfId="4" applyFont="1" applyFill="1" applyBorder="1" applyAlignment="1">
      <alignment horizontal="center" vertical="center" wrapText="1"/>
    </xf>
    <xf numFmtId="0" fontId="11" fillId="11" borderId="11" xfId="4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 shrinkToFit="1"/>
    </xf>
    <xf numFmtId="0" fontId="11" fillId="10" borderId="9" xfId="4" applyFont="1" applyFill="1" applyBorder="1" applyAlignment="1" applyProtection="1">
      <alignment horizontal="center" vertical="center" wrapText="1"/>
      <protection locked="0"/>
    </xf>
    <xf numFmtId="0" fontId="11" fillId="10" borderId="11" xfId="4" applyFont="1" applyFill="1" applyBorder="1" applyAlignment="1" applyProtection="1">
      <alignment horizontal="center" vertical="center" wrapText="1"/>
      <protection locked="0"/>
    </xf>
    <xf numFmtId="0" fontId="11" fillId="11" borderId="9" xfId="4" applyFont="1" applyFill="1" applyBorder="1" applyAlignment="1" applyProtection="1">
      <alignment horizontal="center" vertical="center" wrapText="1"/>
      <protection locked="0"/>
    </xf>
    <xf numFmtId="0" fontId="11" fillId="11" borderId="11" xfId="4" applyFont="1" applyFill="1" applyBorder="1" applyAlignment="1" applyProtection="1">
      <alignment horizontal="center" vertical="center" wrapText="1"/>
      <protection locked="0"/>
    </xf>
    <xf numFmtId="0" fontId="11" fillId="11" borderId="53" xfId="4" applyFont="1" applyFill="1" applyBorder="1" applyAlignment="1">
      <alignment horizontal="center" vertical="center" wrapText="1"/>
    </xf>
    <xf numFmtId="2" fontId="14" fillId="3" borderId="32" xfId="4" applyNumberFormat="1" applyFont="1" applyFill="1" applyBorder="1" applyAlignment="1">
      <alignment horizontal="center" vertical="center"/>
    </xf>
    <xf numFmtId="2" fontId="14" fillId="3" borderId="31" xfId="4" applyNumberFormat="1" applyFont="1" applyFill="1" applyBorder="1" applyAlignment="1" applyProtection="1">
      <alignment horizontal="center" vertical="center"/>
      <protection hidden="1"/>
    </xf>
    <xf numFmtId="0" fontId="11" fillId="0" borderId="30" xfId="4" applyFont="1" applyBorder="1" applyAlignment="1" applyProtection="1">
      <alignment horizontal="center" vertical="center"/>
      <protection locked="0"/>
    </xf>
    <xf numFmtId="0" fontId="11" fillId="0" borderId="31" xfId="4" applyFont="1" applyBorder="1" applyAlignment="1" applyProtection="1">
      <alignment horizontal="center" vertical="center"/>
      <protection locked="0"/>
    </xf>
    <xf numFmtId="2" fontId="14" fillId="3" borderId="31" xfId="4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30" xfId="4" applyFont="1" applyBorder="1" applyAlignment="1" applyProtection="1">
      <alignment horizontal="center" vertical="center" wrapText="1"/>
      <protection locked="0"/>
    </xf>
    <xf numFmtId="0" fontId="11" fillId="0" borderId="31" xfId="4" applyFont="1" applyBorder="1" applyAlignment="1" applyProtection="1">
      <alignment horizontal="center" vertical="center" wrapText="1"/>
      <protection locked="0"/>
    </xf>
    <xf numFmtId="2" fontId="18" fillId="3" borderId="8" xfId="4" applyNumberFormat="1" applyFont="1" applyFill="1" applyBorder="1" applyAlignment="1" applyProtection="1">
      <alignment horizontal="center" vertical="center"/>
      <protection hidden="1"/>
    </xf>
    <xf numFmtId="2" fontId="18" fillId="3" borderId="16" xfId="4" applyNumberFormat="1" applyFont="1" applyFill="1" applyBorder="1" applyAlignment="1" applyProtection="1">
      <alignment horizontal="center" vertical="center"/>
      <protection hidden="1"/>
    </xf>
    <xf numFmtId="2" fontId="18" fillId="3" borderId="21" xfId="4" applyNumberFormat="1" applyFont="1" applyFill="1" applyBorder="1" applyAlignment="1" applyProtection="1">
      <alignment horizontal="center" vertical="center"/>
      <protection hidden="1"/>
    </xf>
    <xf numFmtId="2" fontId="18" fillId="3" borderId="53" xfId="4" applyNumberFormat="1" applyFont="1" applyFill="1" applyBorder="1" applyAlignment="1" applyProtection="1">
      <alignment horizontal="center" vertical="center"/>
      <protection hidden="1"/>
    </xf>
    <xf numFmtId="2" fontId="18" fillId="3" borderId="34" xfId="4" applyNumberFormat="1" applyFont="1" applyFill="1" applyBorder="1" applyAlignment="1" applyProtection="1">
      <alignment horizontal="center" vertical="center"/>
      <protection hidden="1"/>
    </xf>
    <xf numFmtId="2" fontId="18" fillId="3" borderId="55" xfId="4" applyNumberFormat="1" applyFont="1" applyFill="1" applyBorder="1" applyAlignment="1" applyProtection="1">
      <alignment horizontal="center" vertical="center"/>
      <protection hidden="1"/>
    </xf>
    <xf numFmtId="0" fontId="11" fillId="0" borderId="44" xfId="4" applyFont="1" applyBorder="1" applyAlignment="1" applyProtection="1">
      <alignment horizontal="center" vertical="center"/>
      <protection locked="0"/>
    </xf>
    <xf numFmtId="0" fontId="11" fillId="0" borderId="47" xfId="4" applyFont="1" applyBorder="1" applyAlignment="1" applyProtection="1">
      <alignment horizontal="center" vertical="center"/>
      <protection locked="0"/>
    </xf>
    <xf numFmtId="0" fontId="11" fillId="0" borderId="65" xfId="4" applyFont="1" applyBorder="1" applyAlignment="1" applyProtection="1">
      <alignment horizontal="center" vertical="center"/>
      <protection locked="0"/>
    </xf>
    <xf numFmtId="0" fontId="11" fillId="0" borderId="8" xfId="4" applyFont="1" applyBorder="1" applyAlignment="1" applyProtection="1">
      <alignment horizontal="center" vertical="center"/>
      <protection locked="0"/>
    </xf>
    <xf numFmtId="0" fontId="12" fillId="0" borderId="16" xfId="4" applyFont="1" applyBorder="1" applyAlignment="1" applyProtection="1">
      <alignment horizontal="center" vertical="center"/>
      <protection locked="0"/>
    </xf>
    <xf numFmtId="0" fontId="12" fillId="0" borderId="21" xfId="4" applyFont="1" applyBorder="1" applyAlignment="1" applyProtection="1">
      <alignment horizontal="center" vertical="center"/>
      <protection locked="0"/>
    </xf>
    <xf numFmtId="0" fontId="12" fillId="0" borderId="52" xfId="4" applyFont="1" applyBorder="1" applyAlignment="1" applyProtection="1">
      <alignment horizontal="center" vertical="center"/>
      <protection locked="0"/>
    </xf>
    <xf numFmtId="0" fontId="4" fillId="0" borderId="33" xfId="4" applyBorder="1" applyAlignment="1">
      <alignment horizontal="center" vertical="center"/>
    </xf>
    <xf numFmtId="0" fontId="4" fillId="0" borderId="54" xfId="4" applyBorder="1" applyAlignment="1">
      <alignment horizontal="center" vertical="center"/>
    </xf>
    <xf numFmtId="0" fontId="12" fillId="0" borderId="24" xfId="4" applyFont="1" applyBorder="1" applyAlignment="1" applyProtection="1">
      <alignment horizontal="center" vertical="center"/>
      <protection locked="0"/>
    </xf>
    <xf numFmtId="0" fontId="4" fillId="0" borderId="27" xfId="4" applyBorder="1" applyAlignment="1">
      <alignment horizontal="center" vertical="center"/>
    </xf>
    <xf numFmtId="0" fontId="4" fillId="0" borderId="29" xfId="4" applyBorder="1" applyAlignment="1">
      <alignment horizontal="center" vertical="center"/>
    </xf>
    <xf numFmtId="2" fontId="18" fillId="3" borderId="24" xfId="4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27" xfId="4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29" xfId="4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24" xfId="4" applyNumberFormat="1" applyFont="1" applyFill="1" applyBorder="1" applyAlignment="1" applyProtection="1">
      <alignment horizontal="center" vertical="center"/>
      <protection hidden="1"/>
    </xf>
    <xf numFmtId="2" fontId="18" fillId="3" borderId="27" xfId="4" applyNumberFormat="1" applyFont="1" applyFill="1" applyBorder="1" applyAlignment="1" applyProtection="1">
      <alignment horizontal="center" vertical="center"/>
      <protection hidden="1"/>
    </xf>
    <xf numFmtId="2" fontId="18" fillId="3" borderId="29" xfId="4" applyNumberFormat="1" applyFont="1" applyFill="1" applyBorder="1" applyAlignment="1" applyProtection="1">
      <alignment horizontal="center" vertical="center"/>
      <protection hidden="1"/>
    </xf>
    <xf numFmtId="0" fontId="21" fillId="0" borderId="0" xfId="4" applyFont="1" applyAlignment="1">
      <alignment horizontal="left"/>
    </xf>
    <xf numFmtId="0" fontId="11" fillId="0" borderId="16" xfId="4" applyFont="1" applyBorder="1" applyAlignment="1" applyProtection="1">
      <alignment horizontal="center" vertical="center"/>
      <protection locked="0"/>
    </xf>
    <xf numFmtId="0" fontId="11" fillId="0" borderId="21" xfId="4" applyFont="1" applyBorder="1" applyAlignment="1" applyProtection="1">
      <alignment horizontal="center" vertical="center"/>
      <protection locked="0"/>
    </xf>
    <xf numFmtId="0" fontId="12" fillId="0" borderId="33" xfId="4" applyFont="1" applyBorder="1" applyAlignment="1" applyProtection="1">
      <alignment horizontal="center" vertical="center"/>
      <protection locked="0"/>
    </xf>
    <xf numFmtId="0" fontId="12" fillId="0" borderId="54" xfId="4" applyFont="1" applyBorder="1" applyAlignment="1" applyProtection="1">
      <alignment horizontal="center" vertical="center"/>
      <protection locked="0"/>
    </xf>
    <xf numFmtId="0" fontId="12" fillId="0" borderId="27" xfId="4" applyFont="1" applyBorder="1" applyAlignment="1" applyProtection="1">
      <alignment horizontal="center" vertical="center"/>
      <protection locked="0"/>
    </xf>
    <xf numFmtId="0" fontId="12" fillId="0" borderId="29" xfId="4" applyFont="1" applyBorder="1" applyAlignment="1" applyProtection="1">
      <alignment horizontal="center" vertical="center"/>
      <protection locked="0"/>
    </xf>
    <xf numFmtId="0" fontId="12" fillId="0" borderId="16" xfId="4" applyFont="1" applyBorder="1" applyAlignment="1" applyProtection="1">
      <alignment horizontal="center" vertical="center" wrapText="1"/>
      <protection locked="0"/>
    </xf>
    <xf numFmtId="0" fontId="12" fillId="0" borderId="21" xfId="4" applyFont="1" applyBorder="1" applyAlignment="1" applyProtection="1">
      <alignment horizontal="center" vertical="center" wrapText="1"/>
      <protection locked="0"/>
    </xf>
    <xf numFmtId="0" fontId="12" fillId="0" borderId="8" xfId="4" applyFont="1" applyBorder="1" applyAlignment="1" applyProtection="1">
      <alignment horizontal="center" vertical="center" wrapText="1"/>
      <protection locked="0"/>
    </xf>
    <xf numFmtId="0" fontId="12" fillId="0" borderId="44" xfId="4" applyFont="1" applyBorder="1" applyAlignment="1" applyProtection="1">
      <alignment horizontal="center" vertical="center" wrapText="1"/>
      <protection locked="0"/>
    </xf>
    <xf numFmtId="0" fontId="12" fillId="0" borderId="47" xfId="4" applyFont="1" applyBorder="1" applyAlignment="1" applyProtection="1">
      <alignment horizontal="center" vertical="center" wrapText="1"/>
      <protection locked="0"/>
    </xf>
    <xf numFmtId="0" fontId="12" fillId="0" borderId="65" xfId="4" applyFont="1" applyBorder="1" applyAlignment="1" applyProtection="1">
      <alignment horizontal="center" vertical="center" wrapText="1"/>
      <protection locked="0"/>
    </xf>
    <xf numFmtId="0" fontId="11" fillId="3" borderId="26" xfId="4" applyFont="1" applyFill="1" applyBorder="1" applyAlignment="1">
      <alignment horizontal="center" vertical="center" wrapText="1"/>
    </xf>
    <xf numFmtId="0" fontId="11" fillId="3" borderId="31" xfId="4" applyFont="1" applyFill="1" applyBorder="1" applyAlignment="1">
      <alignment horizontal="center" vertical="center" wrapText="1"/>
    </xf>
    <xf numFmtId="0" fontId="9" fillId="0" borderId="0" xfId="4" applyFont="1" applyBorder="1" applyAlignment="1" applyProtection="1">
      <alignment horizontal="center" vertical="center" wrapText="1"/>
      <protection locked="0"/>
    </xf>
    <xf numFmtId="164" fontId="11" fillId="0" borderId="26" xfId="4" applyNumberFormat="1" applyFont="1" applyBorder="1" applyAlignment="1" applyProtection="1">
      <alignment horizontal="center" vertical="center" wrapText="1"/>
      <protection locked="0"/>
    </xf>
    <xf numFmtId="0" fontId="12" fillId="0" borderId="26" xfId="4" applyFont="1" applyBorder="1" applyAlignment="1" applyProtection="1">
      <alignment horizontal="center" vertical="center" wrapText="1"/>
      <protection locked="0"/>
    </xf>
    <xf numFmtId="0" fontId="11" fillId="0" borderId="44" xfId="4" applyFont="1" applyBorder="1" applyAlignment="1" applyProtection="1">
      <alignment horizontal="center" vertical="center" wrapText="1"/>
      <protection locked="0"/>
    </xf>
    <xf numFmtId="0" fontId="11" fillId="0" borderId="47" xfId="4" applyFont="1" applyBorder="1" applyAlignment="1" applyProtection="1">
      <alignment horizontal="center" vertical="center" wrapText="1"/>
      <protection locked="0"/>
    </xf>
    <xf numFmtId="0" fontId="11" fillId="0" borderId="65" xfId="4" applyFont="1" applyBorder="1" applyAlignment="1" applyProtection="1">
      <alignment horizontal="center" vertical="center" wrapText="1"/>
      <protection locked="0"/>
    </xf>
    <xf numFmtId="0" fontId="12" fillId="0" borderId="52" xfId="4" applyFont="1" applyBorder="1" applyAlignment="1" applyProtection="1">
      <alignment horizontal="center" vertical="center" wrapText="1"/>
      <protection locked="0"/>
    </xf>
    <xf numFmtId="0" fontId="12" fillId="0" borderId="33" xfId="4" applyFont="1" applyBorder="1" applyAlignment="1" applyProtection="1">
      <alignment horizontal="center" vertical="center" wrapText="1"/>
      <protection locked="0"/>
    </xf>
    <xf numFmtId="0" fontId="12" fillId="0" borderId="54" xfId="4" applyFont="1" applyBorder="1" applyAlignment="1" applyProtection="1">
      <alignment horizontal="center" vertical="center" wrapText="1"/>
      <protection locked="0"/>
    </xf>
    <xf numFmtId="0" fontId="12" fillId="0" borderId="24" xfId="4" applyFont="1" applyBorder="1" applyAlignment="1" applyProtection="1">
      <alignment horizontal="center" vertical="center" wrapText="1"/>
      <protection locked="0"/>
    </xf>
    <xf numFmtId="0" fontId="12" fillId="0" borderId="27" xfId="4" applyFont="1" applyBorder="1" applyAlignment="1" applyProtection="1">
      <alignment horizontal="center" vertical="center" wrapText="1"/>
      <protection locked="0"/>
    </xf>
    <xf numFmtId="0" fontId="12" fillId="0" borderId="29" xfId="4" applyFont="1" applyBorder="1" applyAlignment="1" applyProtection="1">
      <alignment horizontal="center" vertical="center" wrapText="1"/>
      <protection locked="0"/>
    </xf>
    <xf numFmtId="2" fontId="14" fillId="3" borderId="32" xfId="2" applyNumberFormat="1" applyFont="1" applyFill="1" applyBorder="1" applyAlignment="1">
      <alignment horizontal="center" vertical="center"/>
    </xf>
    <xf numFmtId="0" fontId="11" fillId="0" borderId="30" xfId="2" applyFont="1" applyBorder="1" applyAlignment="1" applyProtection="1">
      <alignment horizontal="center" vertical="center" wrapText="1"/>
      <protection locked="0"/>
    </xf>
    <xf numFmtId="0" fontId="11" fillId="0" borderId="31" xfId="2" applyFont="1" applyBorder="1" applyAlignment="1" applyProtection="1">
      <alignment horizontal="center" vertical="center" wrapText="1"/>
      <protection locked="0"/>
    </xf>
    <xf numFmtId="2" fontId="14" fillId="3" borderId="35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38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12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25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17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14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28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19" xfId="2" applyNumberFormat="1" applyFont="1" applyFill="1" applyBorder="1" applyAlignment="1" applyProtection="1">
      <alignment horizontal="center" vertical="center" wrapText="1" shrinkToFit="1"/>
      <protection hidden="1"/>
    </xf>
    <xf numFmtId="2" fontId="14" fillId="3" borderId="7" xfId="2" applyNumberFormat="1" applyFont="1" applyFill="1" applyBorder="1" applyAlignment="1">
      <alignment horizontal="center" vertical="center"/>
    </xf>
    <xf numFmtId="2" fontId="14" fillId="3" borderId="15" xfId="2" applyNumberFormat="1" applyFont="1" applyFill="1" applyBorder="1" applyAlignment="1">
      <alignment horizontal="center" vertical="center"/>
    </xf>
    <xf numFmtId="2" fontId="14" fillId="3" borderId="20" xfId="2" applyNumberFormat="1" applyFont="1" applyFill="1" applyBorder="1" applyAlignment="1">
      <alignment horizontal="center" vertical="center"/>
    </xf>
    <xf numFmtId="0" fontId="11" fillId="0" borderId="30" xfId="2" applyFont="1" applyBorder="1" applyAlignment="1" applyProtection="1">
      <alignment horizontal="center" vertical="center"/>
      <protection locked="0"/>
    </xf>
    <xf numFmtId="0" fontId="11" fillId="3" borderId="26" xfId="3" applyFont="1" applyFill="1" applyBorder="1" applyAlignment="1">
      <alignment horizontal="center" vertical="center" wrapText="1"/>
    </xf>
    <xf numFmtId="0" fontId="11" fillId="0" borderId="12" xfId="3" applyFont="1" applyBorder="1" applyAlignment="1" applyProtection="1">
      <alignment horizontal="center" vertical="center"/>
      <protection locked="0"/>
    </xf>
    <xf numFmtId="0" fontId="11" fillId="0" borderId="13" xfId="3" applyFont="1" applyBorder="1" applyAlignment="1" applyProtection="1">
      <alignment horizontal="center" vertical="center" wrapText="1"/>
      <protection locked="0"/>
    </xf>
    <xf numFmtId="0" fontId="11" fillId="0" borderId="26" xfId="3" applyFont="1" applyBorder="1" applyAlignment="1" applyProtection="1">
      <alignment horizontal="center" vertical="center" wrapText="1"/>
      <protection locked="0"/>
    </xf>
    <xf numFmtId="0" fontId="11" fillId="2" borderId="26" xfId="3" applyFont="1" applyFill="1" applyBorder="1" applyAlignment="1" applyProtection="1">
      <alignment horizontal="center" vertical="center" wrapText="1"/>
      <protection locked="0"/>
    </xf>
    <xf numFmtId="2" fontId="11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26" xfId="3" applyNumberFormat="1" applyFont="1" applyFill="1" applyBorder="1" applyAlignment="1" applyProtection="1">
      <alignment horizontal="center" vertical="center"/>
      <protection hidden="1"/>
    </xf>
    <xf numFmtId="2" fontId="11" fillId="3" borderId="18" xfId="3" applyNumberFormat="1" applyFont="1" applyFill="1" applyBorder="1" applyAlignment="1" applyProtection="1">
      <alignment horizontal="center" vertical="center"/>
      <protection hidden="1"/>
    </xf>
    <xf numFmtId="2" fontId="11" fillId="3" borderId="13" xfId="3" applyNumberFormat="1" applyFont="1" applyFill="1" applyBorder="1" applyAlignment="1" applyProtection="1">
      <alignment horizontal="center" vertical="center"/>
      <protection hidden="1"/>
    </xf>
    <xf numFmtId="2" fontId="11" fillId="3" borderId="14" xfId="3" applyNumberFormat="1" applyFont="1" applyFill="1" applyBorder="1" applyAlignment="1">
      <alignment horizontal="center" vertical="center"/>
    </xf>
    <xf numFmtId="2" fontId="11" fillId="3" borderId="28" xfId="3" applyNumberFormat="1" applyFont="1" applyFill="1" applyBorder="1" applyAlignment="1">
      <alignment horizontal="center" vertical="center"/>
    </xf>
    <xf numFmtId="2" fontId="11" fillId="3" borderId="19" xfId="3" applyNumberFormat="1" applyFont="1" applyFill="1" applyBorder="1" applyAlignment="1">
      <alignment horizontal="center" vertical="center"/>
    </xf>
    <xf numFmtId="0" fontId="11" fillId="3" borderId="28" xfId="3" applyFont="1" applyFill="1" applyBorder="1" applyAlignment="1">
      <alignment horizontal="center" vertical="center" wrapText="1"/>
    </xf>
    <xf numFmtId="0" fontId="10" fillId="0" borderId="0" xfId="3" applyFont="1" applyAlignment="1" applyProtection="1">
      <alignment horizontal="center" vertical="center" wrapText="1" shrinkToFit="1"/>
      <protection hidden="1"/>
    </xf>
    <xf numFmtId="164" fontId="11" fillId="0" borderId="26" xfId="3" applyNumberFormat="1" applyFont="1" applyBorder="1" applyAlignment="1" applyProtection="1">
      <alignment horizontal="center" vertical="center" wrapText="1"/>
      <protection locked="0"/>
    </xf>
    <xf numFmtId="0" fontId="11" fillId="0" borderId="18" xfId="3" applyFont="1" applyBorder="1" applyAlignment="1" applyProtection="1">
      <alignment horizontal="center" vertical="center" wrapText="1"/>
      <protection locked="0"/>
    </xf>
    <xf numFmtId="167" fontId="11" fillId="2" borderId="13" xfId="3" applyNumberFormat="1" applyFont="1" applyFill="1" applyBorder="1" applyAlignment="1" applyProtection="1">
      <alignment horizontal="center" vertical="center" wrapText="1"/>
      <protection locked="0"/>
    </xf>
    <xf numFmtId="167" fontId="11" fillId="2" borderId="26" xfId="3" applyNumberFormat="1" applyFont="1" applyFill="1" applyBorder="1" applyAlignment="1" applyProtection="1">
      <alignment horizontal="center" vertical="center" wrapText="1"/>
      <protection locked="0"/>
    </xf>
    <xf numFmtId="167" fontId="11" fillId="2" borderId="18" xfId="3" applyNumberFormat="1" applyFont="1" applyFill="1" applyBorder="1" applyAlignment="1" applyProtection="1">
      <alignment horizontal="center" vertical="center" wrapText="1"/>
      <protection locked="0"/>
    </xf>
    <xf numFmtId="1" fontId="11" fillId="2" borderId="24" xfId="3" applyNumberFormat="1" applyFont="1" applyFill="1" applyBorder="1" applyAlignment="1" applyProtection="1">
      <alignment horizontal="center" vertical="center" wrapText="1"/>
      <protection locked="0"/>
    </xf>
    <xf numFmtId="1" fontId="11" fillId="2" borderId="27" xfId="3" applyNumberFormat="1" applyFont="1" applyFill="1" applyBorder="1" applyAlignment="1" applyProtection="1">
      <alignment horizontal="center" vertical="center" wrapText="1"/>
      <protection locked="0"/>
    </xf>
    <xf numFmtId="1" fontId="11" fillId="2" borderId="29" xfId="3" applyNumberFormat="1" applyFont="1" applyFill="1" applyBorder="1" applyAlignment="1" applyProtection="1">
      <alignment horizontal="center" vertical="center" wrapText="1"/>
      <protection locked="0"/>
    </xf>
    <xf numFmtId="0" fontId="11" fillId="6" borderId="35" xfId="3" applyFont="1" applyFill="1" applyBorder="1" applyAlignment="1" applyProtection="1">
      <alignment horizontal="center" vertical="center" wrapText="1"/>
      <protection locked="0"/>
    </xf>
    <xf numFmtId="0" fontId="11" fillId="6" borderId="36" xfId="3" applyFont="1" applyFill="1" applyBorder="1" applyAlignment="1" applyProtection="1">
      <alignment horizontal="center" vertical="center" wrapText="1"/>
      <protection locked="0"/>
    </xf>
    <xf numFmtId="0" fontId="11" fillId="6" borderId="37" xfId="3" applyFont="1" applyFill="1" applyBorder="1" applyAlignment="1" applyProtection="1">
      <alignment horizontal="center" vertical="center" wrapText="1"/>
      <protection locked="0"/>
    </xf>
    <xf numFmtId="2" fontId="11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1" fontId="11" fillId="0" borderId="31" xfId="3" applyNumberFormat="1" applyFont="1" applyBorder="1" applyAlignment="1" applyProtection="1">
      <alignment horizontal="center" vertical="center" wrapText="1"/>
      <protection locked="0"/>
    </xf>
    <xf numFmtId="1" fontId="11" fillId="0" borderId="27" xfId="3" applyNumberFormat="1" applyFont="1" applyBorder="1" applyAlignment="1" applyProtection="1">
      <alignment horizontal="center" vertical="center" wrapText="1"/>
      <protection locked="0"/>
    </xf>
    <xf numFmtId="1" fontId="11" fillId="0" borderId="29" xfId="3" applyNumberFormat="1" applyFont="1" applyBorder="1" applyAlignment="1" applyProtection="1">
      <alignment horizontal="center" vertical="center" wrapText="1"/>
      <protection locked="0"/>
    </xf>
    <xf numFmtId="166" fontId="11" fillId="0" borderId="13" xfId="3" applyNumberFormat="1" applyFont="1" applyBorder="1" applyAlignment="1" applyProtection="1">
      <alignment horizontal="center" vertical="center" wrapText="1"/>
      <protection locked="0"/>
    </xf>
    <xf numFmtId="166" fontId="11" fillId="0" borderId="26" xfId="3" applyNumberFormat="1" applyFont="1" applyBorder="1" applyAlignment="1" applyProtection="1">
      <alignment horizontal="center" vertical="center" wrapText="1"/>
      <protection locked="0"/>
    </xf>
    <xf numFmtId="166" fontId="11" fillId="0" borderId="18" xfId="3" applyNumberFormat="1" applyFont="1" applyBorder="1" applyAlignment="1" applyProtection="1">
      <alignment horizontal="center" vertical="center" wrapText="1"/>
      <protection locked="0"/>
    </xf>
    <xf numFmtId="1" fontId="11" fillId="0" borderId="24" xfId="3" applyNumberFormat="1" applyFont="1" applyBorder="1" applyAlignment="1" applyProtection="1">
      <alignment horizontal="center" vertical="center" wrapText="1"/>
      <protection locked="0"/>
    </xf>
    <xf numFmtId="0" fontId="11" fillId="0" borderId="13" xfId="3" applyFont="1" applyBorder="1" applyAlignment="1" applyProtection="1">
      <alignment horizontal="center" vertical="center"/>
      <protection locked="0"/>
    </xf>
    <xf numFmtId="0" fontId="11" fillId="0" borderId="26" xfId="3" applyFont="1" applyBorder="1" applyAlignment="1" applyProtection="1">
      <alignment horizontal="center" vertical="center"/>
      <protection locked="0"/>
    </xf>
    <xf numFmtId="0" fontId="11" fillId="0" borderId="18" xfId="3" applyFont="1" applyBorder="1" applyAlignment="1" applyProtection="1">
      <alignment horizontal="center" vertical="center"/>
      <protection locked="0"/>
    </xf>
    <xf numFmtId="1" fontId="11" fillId="0" borderId="24" xfId="3" applyNumberFormat="1" applyFont="1" applyBorder="1" applyAlignment="1" applyProtection="1">
      <alignment horizontal="center" vertical="center"/>
      <protection locked="0"/>
    </xf>
    <xf numFmtId="1" fontId="11" fillId="0" borderId="27" xfId="3" applyNumberFormat="1" applyFont="1" applyBorder="1" applyAlignment="1" applyProtection="1">
      <alignment horizontal="center" vertical="center"/>
      <protection locked="0"/>
    </xf>
    <xf numFmtId="1" fontId="11" fillId="0" borderId="29" xfId="3" applyNumberFormat="1" applyFont="1" applyBorder="1" applyAlignment="1" applyProtection="1">
      <alignment horizontal="center" vertical="center"/>
      <protection locked="0"/>
    </xf>
    <xf numFmtId="166" fontId="11" fillId="0" borderId="13" xfId="3" applyNumberFormat="1" applyFont="1" applyBorder="1" applyAlignment="1" applyProtection="1">
      <alignment horizontal="center" vertical="center"/>
      <protection locked="0"/>
    </xf>
    <xf numFmtId="166" fontId="11" fillId="0" borderId="26" xfId="3" applyNumberFormat="1" applyFont="1" applyBorder="1" applyAlignment="1" applyProtection="1">
      <alignment horizontal="center" vertical="center"/>
      <protection locked="0"/>
    </xf>
    <xf numFmtId="166" fontId="11" fillId="0" borderId="18" xfId="3" applyNumberFormat="1" applyFont="1" applyBorder="1" applyAlignment="1" applyProtection="1">
      <alignment horizontal="center" vertical="center"/>
      <protection locked="0"/>
    </xf>
    <xf numFmtId="0" fontId="11" fillId="6" borderId="58" xfId="3" applyFont="1" applyFill="1" applyBorder="1" applyAlignment="1" applyProtection="1">
      <alignment horizontal="center" vertical="center" wrapText="1"/>
      <protection locked="0"/>
    </xf>
    <xf numFmtId="0" fontId="11" fillId="6" borderId="45" xfId="3" applyFont="1" applyFill="1" applyBorder="1" applyAlignment="1" applyProtection="1">
      <alignment horizontal="center" vertical="center" wrapText="1"/>
      <protection locked="0"/>
    </xf>
    <xf numFmtId="0" fontId="11" fillId="6" borderId="61" xfId="3" applyFont="1" applyFill="1" applyBorder="1" applyAlignment="1" applyProtection="1">
      <alignment horizontal="center" vertical="center" wrapText="1"/>
      <protection locked="0"/>
    </xf>
    <xf numFmtId="0" fontId="11" fillId="6" borderId="56" xfId="3" applyFont="1" applyFill="1" applyBorder="1" applyAlignment="1" applyProtection="1">
      <alignment horizontal="center" vertical="center" wrapText="1"/>
      <protection locked="0"/>
    </xf>
    <xf numFmtId="0" fontId="11" fillId="6" borderId="0" xfId="3" applyFont="1" applyFill="1" applyBorder="1" applyAlignment="1" applyProtection="1">
      <alignment horizontal="center" vertical="center" wrapText="1"/>
      <protection locked="0"/>
    </xf>
    <xf numFmtId="0" fontId="11" fillId="6" borderId="62" xfId="3" applyFont="1" applyFill="1" applyBorder="1" applyAlignment="1" applyProtection="1">
      <alignment horizontal="center" vertical="center" wrapText="1"/>
      <protection locked="0"/>
    </xf>
    <xf numFmtId="0" fontId="11" fillId="6" borderId="63" xfId="3" applyFont="1" applyFill="1" applyBorder="1" applyAlignment="1" applyProtection="1">
      <alignment horizontal="center" vertical="center" wrapText="1"/>
      <protection locked="0"/>
    </xf>
    <xf numFmtId="0" fontId="11" fillId="6" borderId="60" xfId="3" applyFont="1" applyFill="1" applyBorder="1" applyAlignment="1" applyProtection="1">
      <alignment horizontal="center" vertical="center" wrapText="1"/>
      <protection locked="0"/>
    </xf>
    <xf numFmtId="0" fontId="11" fillId="6" borderId="64" xfId="3" applyFont="1" applyFill="1" applyBorder="1" applyAlignment="1" applyProtection="1">
      <alignment horizontal="center" vertical="center" wrapText="1"/>
      <protection locked="0"/>
    </xf>
    <xf numFmtId="0" fontId="11" fillId="0" borderId="44" xfId="3" applyFont="1" applyBorder="1" applyAlignment="1" applyProtection="1">
      <alignment horizontal="center" vertical="center"/>
      <protection locked="0"/>
    </xf>
    <xf numFmtId="0" fontId="11" fillId="0" borderId="47" xfId="3" applyFont="1" applyBorder="1" applyAlignment="1" applyProtection="1">
      <alignment horizontal="center" vertical="center"/>
      <protection locked="0"/>
    </xf>
    <xf numFmtId="166" fontId="11" fillId="0" borderId="61" xfId="3" applyNumberFormat="1" applyFont="1" applyBorder="1" applyAlignment="1" applyProtection="1">
      <alignment horizontal="center" vertical="center"/>
      <protection locked="0"/>
    </xf>
    <xf numFmtId="166" fontId="11" fillId="0" borderId="62" xfId="3" applyNumberFormat="1" applyFont="1" applyBorder="1" applyAlignment="1" applyProtection="1">
      <alignment horizontal="center" vertical="center"/>
      <protection locked="0"/>
    </xf>
    <xf numFmtId="0" fontId="11" fillId="2" borderId="13" xfId="3" applyFont="1" applyFill="1" applyBorder="1" applyAlignment="1" applyProtection="1">
      <alignment horizontal="center" vertical="center"/>
      <protection locked="0"/>
    </xf>
    <xf numFmtId="0" fontId="11" fillId="2" borderId="26" xfId="3" applyFont="1" applyFill="1" applyBorder="1" applyAlignment="1" applyProtection="1">
      <alignment horizontal="center" vertical="center"/>
      <protection locked="0"/>
    </xf>
    <xf numFmtId="0" fontId="11" fillId="2" borderId="31" xfId="3" applyFont="1" applyFill="1" applyBorder="1" applyAlignment="1" applyProtection="1">
      <alignment horizontal="center" vertical="center"/>
      <protection locked="0"/>
    </xf>
    <xf numFmtId="1" fontId="11" fillId="0" borderId="13" xfId="3" applyNumberFormat="1" applyFont="1" applyBorder="1" applyAlignment="1" applyProtection="1">
      <alignment horizontal="center" vertical="center"/>
      <protection locked="0"/>
    </xf>
    <xf numFmtId="1" fontId="11" fillId="0" borderId="26" xfId="3" applyNumberFormat="1" applyFont="1" applyBorder="1" applyAlignment="1" applyProtection="1">
      <alignment horizontal="center" vertical="center"/>
      <protection locked="0"/>
    </xf>
    <xf numFmtId="1" fontId="11" fillId="0" borderId="18" xfId="3" applyNumberFormat="1" applyFont="1" applyBorder="1" applyAlignment="1" applyProtection="1">
      <alignment horizontal="center" vertical="center"/>
      <protection locked="0"/>
    </xf>
    <xf numFmtId="0" fontId="11" fillId="2" borderId="18" xfId="3" applyFont="1" applyFill="1" applyBorder="1" applyAlignment="1" applyProtection="1">
      <alignment horizontal="center" vertical="center"/>
      <protection locked="0"/>
    </xf>
    <xf numFmtId="166" fontId="11" fillId="2" borderId="13" xfId="3" applyNumberFormat="1" applyFont="1" applyFill="1" applyBorder="1" applyAlignment="1" applyProtection="1">
      <alignment horizontal="center" vertical="center" wrapText="1"/>
      <protection locked="0"/>
    </xf>
    <xf numFmtId="166" fontId="11" fillId="2" borderId="18" xfId="3" applyNumberFormat="1" applyFont="1" applyFill="1" applyBorder="1" applyAlignment="1" applyProtection="1">
      <alignment horizontal="center" vertical="center" wrapText="1"/>
      <protection locked="0"/>
    </xf>
    <xf numFmtId="2" fontId="11" fillId="2" borderId="13" xfId="3" applyNumberFormat="1" applyFont="1" applyFill="1" applyBorder="1" applyAlignment="1">
      <alignment horizontal="center" vertical="center"/>
    </xf>
    <xf numFmtId="2" fontId="11" fillId="2" borderId="26" xfId="3" applyNumberFormat="1" applyFont="1" applyFill="1" applyBorder="1" applyAlignment="1">
      <alignment horizontal="center" vertical="center"/>
    </xf>
    <xf numFmtId="2" fontId="11" fillId="2" borderId="18" xfId="3" applyNumberFormat="1" applyFont="1" applyFill="1" applyBorder="1" applyAlignment="1">
      <alignment horizontal="center" vertical="center"/>
    </xf>
    <xf numFmtId="2" fontId="11" fillId="3" borderId="31" xfId="3" applyNumberFormat="1" applyFont="1" applyFill="1" applyBorder="1" applyAlignment="1" applyProtection="1">
      <alignment horizontal="center" vertical="center" wrapText="1" shrinkToFit="1"/>
      <protection hidden="1"/>
    </xf>
    <xf numFmtId="2" fontId="11" fillId="3" borderId="31" xfId="3" applyNumberFormat="1" applyFont="1" applyFill="1" applyBorder="1" applyAlignment="1" applyProtection="1">
      <alignment horizontal="center" vertical="center"/>
      <protection hidden="1"/>
    </xf>
    <xf numFmtId="2" fontId="11" fillId="3" borderId="13" xfId="3" applyNumberFormat="1" applyFont="1" applyFill="1" applyBorder="1" applyAlignment="1" applyProtection="1">
      <alignment horizontal="center" vertical="center" wrapText="1"/>
      <protection hidden="1"/>
    </xf>
    <xf numFmtId="2" fontId="11" fillId="3" borderId="26" xfId="3" applyNumberFormat="1" applyFont="1" applyFill="1" applyBorder="1" applyAlignment="1" applyProtection="1">
      <alignment horizontal="center" vertical="center" wrapText="1"/>
      <protection hidden="1"/>
    </xf>
    <xf numFmtId="2" fontId="11" fillId="3" borderId="18" xfId="3" applyNumberFormat="1" applyFont="1" applyFill="1" applyBorder="1" applyAlignment="1" applyProtection="1">
      <alignment horizontal="center" vertical="center" wrapText="1"/>
      <protection hidden="1"/>
    </xf>
    <xf numFmtId="2" fontId="11" fillId="3" borderId="14" xfId="3" applyNumberFormat="1" applyFont="1" applyFill="1" applyBorder="1" applyAlignment="1" applyProtection="1">
      <alignment horizontal="center" vertical="center" wrapText="1"/>
      <protection hidden="1"/>
    </xf>
    <xf numFmtId="2" fontId="11" fillId="3" borderId="28" xfId="3" applyNumberFormat="1" applyFont="1" applyFill="1" applyBorder="1" applyAlignment="1" applyProtection="1">
      <alignment horizontal="center" vertical="center" wrapText="1"/>
      <protection hidden="1"/>
    </xf>
    <xf numFmtId="2" fontId="11" fillId="3" borderId="19" xfId="3" applyNumberFormat="1" applyFont="1" applyFill="1" applyBorder="1" applyAlignment="1" applyProtection="1">
      <alignment horizontal="center" vertical="center" wrapText="1"/>
      <protection hidden="1"/>
    </xf>
    <xf numFmtId="2" fontId="11" fillId="2" borderId="14" xfId="3" applyNumberFormat="1" applyFont="1" applyFill="1" applyBorder="1" applyAlignment="1">
      <alignment horizontal="center" vertical="center"/>
    </xf>
    <xf numFmtId="2" fontId="11" fillId="2" borderId="28" xfId="3" applyNumberFormat="1" applyFont="1" applyFill="1" applyBorder="1" applyAlignment="1">
      <alignment horizontal="center" vertical="center"/>
    </xf>
    <xf numFmtId="2" fontId="11" fillId="2" borderId="32" xfId="3" applyNumberFormat="1" applyFont="1" applyFill="1" applyBorder="1" applyAlignment="1">
      <alignment horizontal="center" vertical="center"/>
    </xf>
    <xf numFmtId="0" fontId="12" fillId="0" borderId="12" xfId="3" applyFont="1" applyBorder="1" applyAlignment="1">
      <alignment horizontal="center"/>
    </xf>
    <xf numFmtId="0" fontId="12" fillId="0" borderId="25" xfId="3" applyFont="1" applyBorder="1" applyAlignment="1">
      <alignment horizontal="center"/>
    </xf>
    <xf numFmtId="0" fontId="12" fillId="0" borderId="17" xfId="3" applyFont="1" applyBorder="1" applyAlignment="1">
      <alignment horizontal="center"/>
    </xf>
    <xf numFmtId="0" fontId="11" fillId="0" borderId="51" xfId="3" applyFont="1" applyBorder="1" applyAlignment="1">
      <alignment horizontal="center" vertical="center" wrapText="1"/>
    </xf>
    <xf numFmtId="0" fontId="11" fillId="0" borderId="2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/>
    </xf>
    <xf numFmtId="0" fontId="12" fillId="0" borderId="26" xfId="3" applyFont="1" applyBorder="1" applyAlignment="1">
      <alignment horizontal="center"/>
    </xf>
    <xf numFmtId="0" fontId="12" fillId="0" borderId="31" xfId="3" applyFont="1" applyBorder="1" applyAlignment="1">
      <alignment horizontal="center"/>
    </xf>
    <xf numFmtId="0" fontId="5" fillId="0" borderId="13" xfId="3" applyBorder="1" applyAlignment="1">
      <alignment horizontal="center"/>
    </xf>
    <xf numFmtId="0" fontId="5" fillId="0" borderId="26" xfId="3" applyBorder="1" applyAlignment="1">
      <alignment horizontal="center"/>
    </xf>
    <xf numFmtId="0" fontId="5" fillId="0" borderId="18" xfId="3" applyBorder="1" applyAlignment="1">
      <alignment horizontal="center"/>
    </xf>
    <xf numFmtId="0" fontId="11" fillId="0" borderId="52" xfId="3" applyFont="1" applyBorder="1" applyAlignment="1">
      <alignment horizontal="center" vertical="center"/>
    </xf>
    <xf numFmtId="0" fontId="11" fillId="0" borderId="33" xfId="3" applyFont="1" applyBorder="1" applyAlignment="1">
      <alignment horizontal="center" vertical="center"/>
    </xf>
    <xf numFmtId="0" fontId="11" fillId="0" borderId="54" xfId="3" applyFont="1" applyBorder="1" applyAlignment="1">
      <alignment horizontal="center" vertical="center"/>
    </xf>
    <xf numFmtId="0" fontId="15" fillId="0" borderId="26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18" xfId="3" applyFont="1" applyBorder="1" applyAlignment="1">
      <alignment horizontal="center" vertical="center"/>
    </xf>
    <xf numFmtId="0" fontId="11" fillId="4" borderId="31" xfId="3" applyFont="1" applyFill="1" applyBorder="1" applyAlignment="1">
      <alignment horizontal="center" vertical="center" wrapText="1"/>
    </xf>
    <xf numFmtId="0" fontId="11" fillId="4" borderId="27" xfId="3" applyFont="1" applyFill="1" applyBorder="1" applyAlignment="1">
      <alignment horizontal="center" vertical="center" wrapText="1"/>
    </xf>
    <xf numFmtId="0" fontId="11" fillId="0" borderId="31" xfId="3" applyFont="1" applyBorder="1" applyAlignment="1" applyProtection="1">
      <alignment horizontal="center" vertical="center"/>
      <protection locked="0"/>
    </xf>
    <xf numFmtId="0" fontId="11" fillId="0" borderId="31" xfId="3" applyFont="1" applyBorder="1" applyAlignment="1" applyProtection="1">
      <alignment horizontal="center" vertical="center" wrapText="1"/>
      <protection locked="0"/>
    </xf>
    <xf numFmtId="0" fontId="11" fillId="0" borderId="27" xfId="3" applyFont="1" applyBorder="1" applyAlignment="1" applyProtection="1">
      <alignment horizontal="center" vertical="center" wrapText="1"/>
      <protection locked="0"/>
    </xf>
    <xf numFmtId="0" fontId="11" fillId="4" borderId="26" xfId="3" applyFont="1" applyFill="1" applyBorder="1" applyAlignment="1">
      <alignment horizontal="center" vertical="center" wrapText="1"/>
    </xf>
    <xf numFmtId="0" fontId="11" fillId="4" borderId="38" xfId="3" applyFont="1" applyFill="1" applyBorder="1" applyAlignment="1">
      <alignment horizontal="center" vertical="center" wrapText="1"/>
    </xf>
    <xf numFmtId="0" fontId="11" fillId="4" borderId="28" xfId="3" applyFont="1" applyFill="1" applyBorder="1" applyAlignment="1">
      <alignment horizontal="center" vertical="center" wrapText="1"/>
    </xf>
    <xf numFmtId="0" fontId="11" fillId="4" borderId="25" xfId="3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center" vertical="center" wrapText="1"/>
    </xf>
    <xf numFmtId="0" fontId="11" fillId="4" borderId="14" xfId="3" applyFont="1" applyFill="1" applyBorder="1" applyAlignment="1">
      <alignment horizontal="center" vertical="center" wrapText="1"/>
    </xf>
    <xf numFmtId="0" fontId="11" fillId="4" borderId="44" xfId="3" applyFont="1" applyFill="1" applyBorder="1" applyAlignment="1">
      <alignment horizontal="center" vertical="center" wrapText="1"/>
    </xf>
    <xf numFmtId="0" fontId="11" fillId="4" borderId="45" xfId="3" applyFont="1" applyFill="1" applyBorder="1" applyAlignment="1">
      <alignment horizontal="center" vertical="center" wrapText="1"/>
    </xf>
    <xf numFmtId="0" fontId="11" fillId="4" borderId="46" xfId="3" applyFont="1" applyFill="1" applyBorder="1" applyAlignment="1">
      <alignment horizontal="center" vertical="center" wrapText="1"/>
    </xf>
    <xf numFmtId="0" fontId="11" fillId="4" borderId="49" xfId="3" applyFont="1" applyFill="1" applyBorder="1" applyAlignment="1">
      <alignment horizontal="center" vertical="center" wrapText="1"/>
    </xf>
    <xf numFmtId="0" fontId="11" fillId="4" borderId="5" xfId="3" applyFont="1" applyFill="1" applyBorder="1" applyAlignment="1">
      <alignment horizontal="center" vertical="center" wrapText="1"/>
    </xf>
    <xf numFmtId="0" fontId="11" fillId="4" borderId="57" xfId="3" applyFont="1" applyFill="1" applyBorder="1" applyAlignment="1">
      <alignment horizontal="center" vertical="center" wrapText="1"/>
    </xf>
    <xf numFmtId="0" fontId="11" fillId="4" borderId="40" xfId="3" applyFont="1" applyFill="1" applyBorder="1" applyAlignment="1">
      <alignment horizontal="center" vertical="center" wrapText="1"/>
    </xf>
    <xf numFmtId="0" fontId="11" fillId="4" borderId="3" xfId="3" applyFont="1" applyFill="1" applyBorder="1" applyAlignment="1">
      <alignment horizontal="center" vertical="center" wrapText="1"/>
    </xf>
    <xf numFmtId="2" fontId="14" fillId="4" borderId="53" xfId="3" applyNumberFormat="1" applyFont="1" applyFill="1" applyBorder="1" applyAlignment="1" applyProtection="1">
      <alignment horizontal="center" vertical="center"/>
      <protection hidden="1"/>
    </xf>
    <xf numFmtId="2" fontId="14" fillId="4" borderId="34" xfId="3" applyNumberFormat="1" applyFont="1" applyFill="1" applyBorder="1" applyAlignment="1" applyProtection="1">
      <alignment horizontal="center" vertical="center"/>
      <protection hidden="1"/>
    </xf>
    <xf numFmtId="2" fontId="14" fillId="4" borderId="55" xfId="3" applyNumberFormat="1" applyFont="1" applyFill="1" applyBorder="1" applyAlignment="1" applyProtection="1">
      <alignment horizontal="center" vertical="center"/>
      <protection hidden="1"/>
    </xf>
    <xf numFmtId="0" fontId="11" fillId="0" borderId="52" xfId="3" applyFont="1" applyBorder="1" applyAlignment="1" applyProtection="1">
      <alignment horizontal="center" vertical="center" wrapText="1"/>
      <protection locked="0"/>
    </xf>
    <xf numFmtId="0" fontId="11" fillId="0" borderId="33" xfId="3" applyFont="1" applyBorder="1" applyAlignment="1" applyProtection="1">
      <alignment horizontal="center" vertical="center" wrapText="1"/>
      <protection locked="0"/>
    </xf>
    <xf numFmtId="0" fontId="11" fillId="0" borderId="54" xfId="3" applyFont="1" applyBorder="1" applyAlignment="1" applyProtection="1">
      <alignment horizontal="center" vertical="center" wrapText="1"/>
      <protection locked="0"/>
    </xf>
    <xf numFmtId="0" fontId="11" fillId="0" borderId="24" xfId="3" applyFont="1" applyBorder="1" applyAlignment="1" applyProtection="1">
      <alignment horizontal="center" vertical="center" wrapText="1"/>
      <protection locked="0"/>
    </xf>
    <xf numFmtId="0" fontId="11" fillId="0" borderId="29" xfId="3" applyFont="1" applyBorder="1" applyAlignment="1" applyProtection="1">
      <alignment horizontal="center" vertical="center" wrapText="1"/>
      <protection locked="0"/>
    </xf>
    <xf numFmtId="2" fontId="14" fillId="4" borderId="52" xfId="3" applyNumberFormat="1" applyFont="1" applyFill="1" applyBorder="1" applyAlignment="1" applyProtection="1">
      <alignment horizontal="center" vertical="center" wrapText="1" shrinkToFit="1"/>
      <protection hidden="1"/>
    </xf>
    <xf numFmtId="2" fontId="14" fillId="4" borderId="33" xfId="3" applyNumberFormat="1" applyFont="1" applyFill="1" applyBorder="1" applyAlignment="1" applyProtection="1">
      <alignment horizontal="center" vertical="center" wrapText="1" shrinkToFit="1"/>
      <protection hidden="1"/>
    </xf>
    <xf numFmtId="2" fontId="14" fillId="4" borderId="54" xfId="3" applyNumberFormat="1" applyFont="1" applyFill="1" applyBorder="1" applyAlignment="1" applyProtection="1">
      <alignment horizontal="center" vertical="center" wrapText="1" shrinkToFit="1"/>
      <protection hidden="1"/>
    </xf>
    <xf numFmtId="2" fontId="14" fillId="4" borderId="24" xfId="3" applyNumberFormat="1" applyFont="1" applyFill="1" applyBorder="1" applyAlignment="1" applyProtection="1">
      <alignment horizontal="center" vertical="center"/>
      <protection hidden="1"/>
    </xf>
    <xf numFmtId="2" fontId="14" fillId="4" borderId="27" xfId="3" applyNumberFormat="1" applyFont="1" applyFill="1" applyBorder="1" applyAlignment="1" applyProtection="1">
      <alignment horizontal="center" vertical="center"/>
      <protection hidden="1"/>
    </xf>
    <xf numFmtId="2" fontId="14" fillId="4" borderId="29" xfId="3" applyNumberFormat="1" applyFont="1" applyFill="1" applyBorder="1" applyAlignment="1" applyProtection="1">
      <alignment horizontal="center" vertical="center"/>
      <protection hidden="1"/>
    </xf>
    <xf numFmtId="2" fontId="14" fillId="4" borderId="52" xfId="3" applyNumberFormat="1" applyFont="1" applyFill="1" applyBorder="1" applyAlignment="1" applyProtection="1">
      <alignment horizontal="center" vertical="center"/>
      <protection hidden="1"/>
    </xf>
    <xf numFmtId="2" fontId="14" fillId="4" borderId="33" xfId="3" applyNumberFormat="1" applyFont="1" applyFill="1" applyBorder="1" applyAlignment="1" applyProtection="1">
      <alignment horizontal="center" vertical="center"/>
      <protection hidden="1"/>
    </xf>
    <xf numFmtId="2" fontId="14" fillId="4" borderId="54" xfId="3" applyNumberFormat="1" applyFont="1" applyFill="1" applyBorder="1" applyAlignment="1" applyProtection="1">
      <alignment horizontal="center" vertical="center"/>
      <protection hidden="1"/>
    </xf>
    <xf numFmtId="0" fontId="11" fillId="0" borderId="51" xfId="3" applyFont="1" applyBorder="1" applyAlignment="1" applyProtection="1">
      <alignment horizontal="center" vertical="center" wrapText="1"/>
      <protection locked="0"/>
    </xf>
    <xf numFmtId="2" fontId="14" fillId="4" borderId="59" xfId="3" applyNumberFormat="1" applyFont="1" applyFill="1" applyBorder="1" applyAlignment="1" applyProtection="1">
      <alignment horizontal="center" vertical="center"/>
      <protection hidden="1"/>
    </xf>
    <xf numFmtId="0" fontId="11" fillId="0" borderId="24" xfId="3" applyFont="1" applyBorder="1" applyAlignment="1" applyProtection="1">
      <alignment horizontal="center"/>
      <protection locked="0"/>
    </xf>
    <xf numFmtId="0" fontId="11" fillId="0" borderId="27" xfId="3" applyFont="1" applyBorder="1" applyAlignment="1" applyProtection="1">
      <alignment horizontal="center"/>
      <protection locked="0"/>
    </xf>
    <xf numFmtId="0" fontId="11" fillId="0" borderId="51" xfId="3" applyFont="1" applyBorder="1" applyAlignment="1" applyProtection="1">
      <alignment horizontal="center"/>
      <protection locked="0"/>
    </xf>
    <xf numFmtId="2" fontId="14" fillId="4" borderId="45" xfId="3" applyNumberFormat="1" applyFont="1" applyFill="1" applyBorder="1" applyAlignment="1" applyProtection="1">
      <alignment horizontal="center" vertical="center"/>
      <protection hidden="1"/>
    </xf>
    <xf numFmtId="2" fontId="14" fillId="4" borderId="0" xfId="3" applyNumberFormat="1" applyFont="1" applyFill="1" applyBorder="1" applyAlignment="1" applyProtection="1">
      <alignment horizontal="center" vertical="center"/>
      <protection hidden="1"/>
    </xf>
    <xf numFmtId="2" fontId="14" fillId="4" borderId="5" xfId="3" applyNumberFormat="1" applyFont="1" applyFill="1" applyBorder="1" applyAlignment="1" applyProtection="1">
      <alignment horizontal="center" vertical="center"/>
      <protection hidden="1"/>
    </xf>
    <xf numFmtId="0" fontId="14" fillId="0" borderId="26" xfId="2" applyFont="1" applyBorder="1" applyAlignment="1">
      <alignment horizontal="center" vertical="center"/>
    </xf>
    <xf numFmtId="0" fontId="6" fillId="0" borderId="26" xfId="2" applyBorder="1" applyAlignment="1">
      <alignment horizontal="center" vertical="center"/>
    </xf>
    <xf numFmtId="2" fontId="14" fillId="0" borderId="24" xfId="2" applyNumberFormat="1" applyFont="1" applyBorder="1" applyAlignment="1" applyProtection="1">
      <alignment horizontal="center" vertical="center"/>
      <protection hidden="1"/>
    </xf>
    <xf numFmtId="2" fontId="14" fillId="0" borderId="27" xfId="2" applyNumberFormat="1" applyFont="1" applyBorder="1" applyAlignment="1" applyProtection="1">
      <alignment horizontal="center" vertical="center"/>
      <protection hidden="1"/>
    </xf>
    <xf numFmtId="2" fontId="14" fillId="0" borderId="51" xfId="2" applyNumberFormat="1" applyFont="1" applyBorder="1" applyAlignment="1" applyProtection="1">
      <alignment horizontal="center" vertical="center"/>
      <protection hidden="1"/>
    </xf>
    <xf numFmtId="2" fontId="14" fillId="0" borderId="58" xfId="2" applyNumberFormat="1" applyFont="1" applyBorder="1" applyAlignment="1" applyProtection="1">
      <alignment horizontal="center" vertical="center"/>
      <protection hidden="1"/>
    </xf>
    <xf numFmtId="2" fontId="14" fillId="0" borderId="56" xfId="2" applyNumberFormat="1" applyFont="1" applyBorder="1" applyAlignment="1" applyProtection="1">
      <alignment horizontal="center" vertical="center"/>
      <protection hidden="1"/>
    </xf>
    <xf numFmtId="2" fontId="14" fillId="0" borderId="4" xfId="2" applyNumberFormat="1" applyFont="1" applyBorder="1" applyAlignment="1" applyProtection="1">
      <alignment horizontal="center" vertical="center"/>
      <protection hidden="1"/>
    </xf>
    <xf numFmtId="2" fontId="14" fillId="0" borderId="26" xfId="2" applyNumberFormat="1" applyFont="1" applyBorder="1" applyAlignment="1">
      <alignment horizontal="center" vertical="center"/>
    </xf>
    <xf numFmtId="0" fontId="11" fillId="0" borderId="33" xfId="2" applyFont="1" applyBorder="1" applyAlignment="1" applyProtection="1">
      <alignment horizontal="center" vertical="center"/>
      <protection locked="0"/>
    </xf>
    <xf numFmtId="0" fontId="11" fillId="6" borderId="24" xfId="2" applyFont="1" applyFill="1" applyBorder="1" applyAlignment="1" applyProtection="1">
      <alignment horizontal="center" vertical="center" wrapText="1"/>
      <protection locked="0"/>
    </xf>
    <xf numFmtId="0" fontId="11" fillId="6" borderId="27" xfId="2" applyFont="1" applyFill="1" applyBorder="1" applyAlignment="1" applyProtection="1">
      <alignment horizontal="center" vertical="center" wrapText="1"/>
      <protection locked="0"/>
    </xf>
    <xf numFmtId="0" fontId="11" fillId="6" borderId="51" xfId="2" applyFont="1" applyFill="1" applyBorder="1" applyAlignment="1" applyProtection="1">
      <alignment horizontal="center" vertical="center" wrapText="1"/>
      <protection locked="0"/>
    </xf>
    <xf numFmtId="2" fontId="14" fillId="0" borderId="24" xfId="2" applyNumberFormat="1" applyFont="1" applyBorder="1" applyAlignment="1" applyProtection="1">
      <alignment horizontal="center" vertical="center" wrapText="1" shrinkToFit="1"/>
      <protection hidden="1"/>
    </xf>
    <xf numFmtId="2" fontId="14" fillId="0" borderId="27" xfId="2" applyNumberFormat="1" applyFont="1" applyBorder="1" applyAlignment="1" applyProtection="1">
      <alignment horizontal="center" vertical="center" wrapText="1" shrinkToFit="1"/>
      <protection hidden="1"/>
    </xf>
    <xf numFmtId="2" fontId="14" fillId="0" borderId="51" xfId="2" applyNumberFormat="1" applyFont="1" applyBorder="1" applyAlignment="1" applyProtection="1">
      <alignment horizontal="center" vertical="center" wrapText="1" shrinkToFit="1"/>
      <protection hidden="1"/>
    </xf>
    <xf numFmtId="0" fontId="11" fillId="6" borderId="29" xfId="2" applyFont="1" applyFill="1" applyBorder="1" applyAlignment="1" applyProtection="1">
      <alignment horizontal="center" vertical="center" wrapText="1"/>
      <protection locked="0"/>
    </xf>
    <xf numFmtId="0" fontId="11" fillId="0" borderId="52" xfId="2" applyFont="1" applyBorder="1" applyAlignment="1" applyProtection="1">
      <alignment horizontal="center" vertical="center" wrapText="1"/>
      <protection locked="0"/>
    </xf>
    <xf numFmtId="0" fontId="11" fillId="0" borderId="33" xfId="2" applyFont="1" applyBorder="1" applyAlignment="1" applyProtection="1">
      <alignment horizontal="center" vertical="center" wrapText="1"/>
      <protection locked="0"/>
    </xf>
    <xf numFmtId="0" fontId="11" fillId="0" borderId="54" xfId="2" applyFont="1" applyBorder="1" applyAlignment="1" applyProtection="1">
      <alignment horizontal="center" vertical="center" wrapText="1"/>
      <protection locked="0"/>
    </xf>
    <xf numFmtId="0" fontId="11" fillId="4" borderId="31" xfId="2" applyFont="1" applyFill="1" applyBorder="1" applyAlignment="1">
      <alignment horizontal="center" vertical="center" wrapText="1"/>
    </xf>
    <xf numFmtId="0" fontId="11" fillId="4" borderId="27" xfId="2" applyFont="1" applyFill="1" applyBorder="1" applyAlignment="1">
      <alignment horizontal="center" vertical="center" wrapText="1"/>
    </xf>
    <xf numFmtId="164" fontId="11" fillId="0" borderId="26" xfId="2" applyNumberFormat="1" applyFont="1" applyBorder="1" applyAlignment="1" applyProtection="1">
      <alignment horizontal="center" vertical="center" wrapText="1"/>
      <protection locked="0"/>
    </xf>
    <xf numFmtId="0" fontId="11" fillId="4" borderId="26" xfId="2" applyFont="1" applyFill="1" applyBorder="1" applyAlignment="1">
      <alignment horizontal="center" vertical="center" wrapText="1"/>
    </xf>
    <xf numFmtId="0" fontId="11" fillId="4" borderId="25" xfId="2" applyFont="1" applyFill="1" applyBorder="1" applyAlignment="1">
      <alignment horizontal="center" vertical="center" wrapText="1"/>
    </xf>
    <xf numFmtId="0" fontId="11" fillId="4" borderId="28" xfId="2" applyFont="1" applyFill="1" applyBorder="1" applyAlignment="1">
      <alignment horizontal="center" vertical="center" wrapText="1"/>
    </xf>
    <xf numFmtId="0" fontId="12" fillId="0" borderId="26" xfId="2" applyFont="1" applyBorder="1" applyAlignment="1" applyProtection="1">
      <alignment horizontal="center" vertical="center" wrapText="1"/>
      <protection locked="0"/>
    </xf>
    <xf numFmtId="0" fontId="11" fillId="4" borderId="44" xfId="2" applyFont="1" applyFill="1" applyBorder="1" applyAlignment="1">
      <alignment horizontal="center" vertical="center" wrapText="1"/>
    </xf>
    <xf numFmtId="0" fontId="11" fillId="4" borderId="45" xfId="2" applyFont="1" applyFill="1" applyBorder="1" applyAlignment="1">
      <alignment horizontal="center" vertical="center" wrapText="1"/>
    </xf>
    <xf numFmtId="0" fontId="11" fillId="4" borderId="46" xfId="2" applyFont="1" applyFill="1" applyBorder="1" applyAlignment="1">
      <alignment horizontal="center" vertical="center" wrapText="1"/>
    </xf>
    <xf numFmtId="0" fontId="11" fillId="4" borderId="49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57" xfId="2" applyFont="1" applyFill="1" applyBorder="1" applyAlignment="1">
      <alignment horizontal="center" vertical="center" wrapText="1"/>
    </xf>
    <xf numFmtId="0" fontId="11" fillId="4" borderId="40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166" fontId="11" fillId="0" borderId="26" xfId="4" applyNumberFormat="1" applyFont="1" applyBorder="1" applyAlignment="1" applyProtection="1">
      <alignment horizontal="center" vertical="center" wrapText="1"/>
      <protection locked="0"/>
    </xf>
    <xf numFmtId="1" fontId="11" fillId="0" borderId="31" xfId="4" applyNumberFormat="1" applyFont="1" applyBorder="1" applyAlignment="1" applyProtection="1">
      <alignment horizontal="center" vertical="center" wrapText="1"/>
      <protection locked="0"/>
    </xf>
    <xf numFmtId="1" fontId="11" fillId="0" borderId="51" xfId="4" applyNumberFormat="1" applyFont="1" applyBorder="1" applyAlignment="1" applyProtection="1">
      <alignment horizontal="center" vertical="center" wrapText="1"/>
      <protection locked="0"/>
    </xf>
    <xf numFmtId="166" fontId="11" fillId="0" borderId="26" xfId="4" applyNumberFormat="1" applyFont="1" applyBorder="1" applyAlignment="1" applyProtection="1">
      <alignment horizontal="center" vertical="center"/>
      <protection locked="0"/>
    </xf>
    <xf numFmtId="168" fontId="11" fillId="0" borderId="31" xfId="4" applyNumberFormat="1" applyFont="1" applyBorder="1" applyAlignment="1" applyProtection="1">
      <alignment horizontal="center" vertical="center" wrapText="1"/>
      <protection locked="0"/>
    </xf>
    <xf numFmtId="168" fontId="11" fillId="0" borderId="27" xfId="4" applyNumberFormat="1" applyFont="1" applyBorder="1" applyAlignment="1" applyProtection="1">
      <alignment horizontal="center" vertical="center" wrapText="1"/>
      <protection locked="0"/>
    </xf>
    <xf numFmtId="168" fontId="11" fillId="0" borderId="51" xfId="4" applyNumberFormat="1" applyFont="1" applyBorder="1" applyAlignment="1" applyProtection="1">
      <alignment horizontal="center" vertical="center" wrapText="1"/>
      <protection locked="0"/>
    </xf>
    <xf numFmtId="1" fontId="11" fillId="0" borderId="31" xfId="4" applyNumberFormat="1" applyFont="1" applyBorder="1" applyAlignment="1" applyProtection="1">
      <alignment horizontal="center" vertical="center"/>
      <protection locked="0"/>
    </xf>
    <xf numFmtId="1" fontId="11" fillId="0" borderId="51" xfId="4" applyNumberFormat="1" applyFont="1" applyBorder="1" applyAlignment="1" applyProtection="1">
      <alignment horizontal="center" vertical="center"/>
      <protection locked="0"/>
    </xf>
    <xf numFmtId="0" fontId="11" fillId="6" borderId="26" xfId="0" applyFont="1" applyFill="1" applyBorder="1" applyAlignment="1" applyProtection="1">
      <alignment horizontal="center" vertical="center" wrapText="1"/>
      <protection locked="0"/>
    </xf>
    <xf numFmtId="166" fontId="11" fillId="0" borderId="31" xfId="4" applyNumberFormat="1" applyFont="1" applyBorder="1" applyAlignment="1" applyProtection="1">
      <alignment horizontal="center" vertical="center"/>
      <protection locked="0"/>
    </xf>
    <xf numFmtId="166" fontId="11" fillId="0" borderId="51" xfId="4" applyNumberFormat="1" applyFont="1" applyBorder="1" applyAlignment="1" applyProtection="1">
      <alignment horizontal="center" vertical="center"/>
      <protection locked="0"/>
    </xf>
    <xf numFmtId="167" fontId="11" fillId="0" borderId="26" xfId="4" applyNumberFormat="1" applyFont="1" applyBorder="1" applyAlignment="1" applyProtection="1">
      <alignment horizontal="center" vertical="center" wrapText="1"/>
      <protection locked="0"/>
    </xf>
    <xf numFmtId="0" fontId="11" fillId="3" borderId="28" xfId="4" applyFont="1" applyFill="1" applyBorder="1" applyAlignment="1">
      <alignment horizontal="center" vertical="center" wrapText="1"/>
    </xf>
    <xf numFmtId="0" fontId="11" fillId="2" borderId="26" xfId="4" applyFont="1" applyFill="1" applyBorder="1" applyAlignment="1" applyProtection="1">
      <alignment horizontal="center" vertical="center" wrapText="1"/>
      <protection locked="0"/>
    </xf>
    <xf numFmtId="0" fontId="11" fillId="0" borderId="45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61" xfId="4" applyFont="1" applyBorder="1" applyAlignment="1">
      <alignment horizontal="center" vertical="center"/>
    </xf>
    <xf numFmtId="0" fontId="11" fillId="0" borderId="62" xfId="4" applyFont="1" applyBorder="1" applyAlignment="1">
      <alignment horizontal="center" vertical="center"/>
    </xf>
    <xf numFmtId="2" fontId="14" fillId="3" borderId="24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27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29" xfId="4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4" applyFont="1" applyAlignment="1">
      <alignment horizontal="center"/>
    </xf>
    <xf numFmtId="0" fontId="11" fillId="2" borderId="51" xfId="4" applyFont="1" applyFill="1" applyBorder="1" applyAlignment="1" applyProtection="1">
      <alignment horizontal="center" vertical="center"/>
      <protection locked="0"/>
    </xf>
    <xf numFmtId="0" fontId="11" fillId="2" borderId="26" xfId="4" applyFont="1" applyFill="1" applyBorder="1" applyAlignment="1" applyProtection="1">
      <alignment horizontal="center" vertical="center"/>
      <protection locked="0"/>
    </xf>
    <xf numFmtId="0" fontId="11" fillId="2" borderId="18" xfId="4" applyFont="1" applyFill="1" applyBorder="1" applyAlignment="1" applyProtection="1">
      <alignment horizontal="center" vertical="center"/>
      <protection locked="0"/>
    </xf>
    <xf numFmtId="0" fontId="11" fillId="4" borderId="51" xfId="4" applyFont="1" applyFill="1" applyBorder="1" applyAlignment="1" applyProtection="1">
      <alignment horizontal="center" vertical="center"/>
      <protection locked="0"/>
    </xf>
    <xf numFmtId="0" fontId="11" fillId="4" borderId="26" xfId="4" applyFont="1" applyFill="1" applyBorder="1" applyAlignment="1" applyProtection="1">
      <alignment horizontal="center" vertical="center"/>
      <protection locked="0"/>
    </xf>
    <xf numFmtId="0" fontId="11" fillId="4" borderId="18" xfId="4" applyFont="1" applyFill="1" applyBorder="1" applyAlignment="1" applyProtection="1">
      <alignment horizontal="center" vertical="center"/>
      <protection locked="0"/>
    </xf>
    <xf numFmtId="0" fontId="11" fillId="4" borderId="13" xfId="4" applyFont="1" applyFill="1" applyBorder="1" applyAlignment="1" applyProtection="1">
      <alignment horizontal="center" vertical="center"/>
      <protection locked="0"/>
    </xf>
    <xf numFmtId="0" fontId="11" fillId="2" borderId="13" xfId="4" applyFont="1" applyFill="1" applyBorder="1" applyAlignment="1" applyProtection="1">
      <alignment horizontal="center" vertical="center"/>
      <protection locked="0"/>
    </xf>
    <xf numFmtId="0" fontId="11" fillId="2" borderId="24" xfId="4" applyFont="1" applyFill="1" applyBorder="1" applyAlignment="1" applyProtection="1">
      <alignment horizontal="center" vertical="center"/>
      <protection locked="0"/>
    </xf>
    <xf numFmtId="0" fontId="11" fillId="2" borderId="27" xfId="4" applyFont="1" applyFill="1" applyBorder="1" applyAlignment="1" applyProtection="1">
      <alignment horizontal="center" vertical="center"/>
      <protection locked="0"/>
    </xf>
    <xf numFmtId="0" fontId="11" fillId="2" borderId="29" xfId="4" applyFont="1" applyFill="1" applyBorder="1" applyAlignment="1" applyProtection="1">
      <alignment horizontal="center" vertical="center"/>
      <protection locked="0"/>
    </xf>
    <xf numFmtId="0" fontId="11" fillId="8" borderId="51" xfId="4" applyFont="1" applyFill="1" applyBorder="1" applyAlignment="1" applyProtection="1">
      <alignment horizontal="center" vertical="center"/>
      <protection locked="0"/>
    </xf>
    <xf numFmtId="0" fontId="11" fillId="8" borderId="26" xfId="4" applyFont="1" applyFill="1" applyBorder="1" applyAlignment="1" applyProtection="1">
      <alignment horizontal="center" vertical="center"/>
      <protection locked="0"/>
    </xf>
    <xf numFmtId="0" fontId="11" fillId="8" borderId="18" xfId="4" applyFont="1" applyFill="1" applyBorder="1" applyAlignment="1" applyProtection="1">
      <alignment horizontal="center" vertical="center"/>
      <protection locked="0"/>
    </xf>
    <xf numFmtId="0" fontId="12" fillId="0" borderId="25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8" fillId="0" borderId="1" xfId="5" applyFont="1" applyBorder="1" applyAlignment="1" applyProtection="1">
      <alignment horizontal="left" vertical="center" wrapText="1"/>
      <protection locked="0"/>
    </xf>
    <xf numFmtId="0" fontId="8" fillId="0" borderId="2" xfId="5" applyFont="1" applyBorder="1" applyAlignment="1" applyProtection="1">
      <alignment horizontal="left" vertical="center" wrapText="1"/>
      <protection locked="0"/>
    </xf>
    <xf numFmtId="0" fontId="8" fillId="0" borderId="3" xfId="5" applyFont="1" applyBorder="1" applyAlignment="1" applyProtection="1">
      <alignment horizontal="left" vertical="center" wrapText="1"/>
      <protection locked="0"/>
    </xf>
    <xf numFmtId="0" fontId="8" fillId="0" borderId="4" xfId="5" applyFont="1" applyBorder="1" applyAlignment="1" applyProtection="1">
      <alignment horizontal="left" vertical="center" wrapText="1"/>
      <protection locked="0"/>
    </xf>
    <xf numFmtId="0" fontId="8" fillId="0" borderId="5" xfId="5" applyFont="1" applyBorder="1" applyAlignment="1" applyProtection="1">
      <alignment horizontal="left" vertical="center" wrapText="1"/>
      <protection locked="0"/>
    </xf>
    <xf numFmtId="0" fontId="8" fillId="0" borderId="6" xfId="5" applyFont="1" applyBorder="1" applyAlignment="1" applyProtection="1">
      <alignment horizontal="left" vertical="center" wrapText="1"/>
      <protection locked="0"/>
    </xf>
    <xf numFmtId="0" fontId="9" fillId="0" borderId="0" xfId="5" applyFont="1" applyBorder="1" applyAlignment="1" applyProtection="1">
      <alignment horizontal="center" vertical="center" wrapText="1"/>
      <protection locked="0"/>
    </xf>
    <xf numFmtId="0" fontId="10" fillId="0" borderId="0" xfId="5" applyFont="1" applyAlignment="1">
      <alignment horizontal="center" vertical="center" wrapText="1" shrinkToFit="1"/>
    </xf>
    <xf numFmtId="0" fontId="11" fillId="0" borderId="26" xfId="5" applyFont="1" applyBorder="1" applyAlignment="1" applyProtection="1">
      <alignment horizontal="center" vertical="center"/>
      <protection locked="0"/>
    </xf>
    <xf numFmtId="0" fontId="11" fillId="0" borderId="31" xfId="5" applyFont="1" applyBorder="1" applyAlignment="1" applyProtection="1">
      <alignment horizontal="center" vertical="center"/>
      <protection locked="0"/>
    </xf>
    <xf numFmtId="0" fontId="11" fillId="0" borderId="26" xfId="5" applyFont="1" applyBorder="1" applyAlignment="1" applyProtection="1">
      <alignment horizontal="center" vertical="center" wrapText="1"/>
      <protection locked="0"/>
    </xf>
    <xf numFmtId="0" fontId="11" fillId="0" borderId="31" xfId="5" applyFont="1" applyBorder="1" applyAlignment="1" applyProtection="1">
      <alignment horizontal="center" vertical="center" wrapText="1"/>
      <protection locked="0"/>
    </xf>
    <xf numFmtId="0" fontId="11" fillId="0" borderId="27" xfId="5" applyFont="1" applyBorder="1" applyAlignment="1" applyProtection="1">
      <alignment horizontal="center" vertical="center" wrapText="1"/>
      <protection locked="0"/>
    </xf>
    <xf numFmtId="0" fontId="12" fillId="0" borderId="26" xfId="5" applyFont="1" applyBorder="1" applyAlignment="1" applyProtection="1">
      <alignment horizontal="center" vertical="center" wrapText="1"/>
      <protection locked="0"/>
    </xf>
    <xf numFmtId="0" fontId="11" fillId="3" borderId="26" xfId="5" applyFont="1" applyFill="1" applyBorder="1" applyAlignment="1">
      <alignment horizontal="center" vertical="center" wrapText="1"/>
    </xf>
    <xf numFmtId="0" fontId="11" fillId="3" borderId="31" xfId="5" applyFont="1" applyFill="1" applyBorder="1" applyAlignment="1">
      <alignment horizontal="center" vertical="center" wrapText="1"/>
    </xf>
    <xf numFmtId="164" fontId="11" fillId="0" borderId="26" xfId="5" applyNumberFormat="1" applyFont="1" applyBorder="1" applyAlignment="1" applyProtection="1">
      <alignment horizontal="center" vertical="center" wrapText="1"/>
      <protection locked="0"/>
    </xf>
    <xf numFmtId="0" fontId="12" fillId="0" borderId="24" xfId="5" applyFont="1" applyBorder="1" applyAlignment="1" applyProtection="1">
      <alignment horizontal="center" vertical="center" wrapText="1"/>
      <protection locked="0"/>
    </xf>
    <xf numFmtId="0" fontId="12" fillId="0" borderId="27" xfId="5" applyFont="1" applyBorder="1" applyAlignment="1" applyProtection="1">
      <alignment horizontal="center" vertical="center" wrapText="1"/>
      <protection locked="0"/>
    </xf>
    <xf numFmtId="0" fontId="12" fillId="0" borderId="29" xfId="5" applyFont="1" applyBorder="1" applyAlignment="1" applyProtection="1">
      <alignment horizontal="center" vertical="center" wrapText="1"/>
      <protection locked="0"/>
    </xf>
    <xf numFmtId="0" fontId="12" fillId="0" borderId="31" xfId="5" applyFont="1" applyBorder="1" applyAlignment="1" applyProtection="1">
      <alignment horizontal="center" vertical="center" wrapText="1"/>
      <protection locked="0"/>
    </xf>
    <xf numFmtId="2" fontId="18" fillId="13" borderId="24" xfId="5" applyNumberFormat="1" applyFont="1" applyFill="1" applyBorder="1" applyAlignment="1" applyProtection="1">
      <alignment horizontal="center" vertical="center" wrapText="1" shrinkToFit="1"/>
      <protection hidden="1"/>
    </xf>
    <xf numFmtId="2" fontId="18" fillId="13" borderId="27" xfId="5" applyNumberFormat="1" applyFont="1" applyFill="1" applyBorder="1" applyAlignment="1" applyProtection="1">
      <alignment horizontal="center" vertical="center" wrapText="1" shrinkToFit="1"/>
      <protection hidden="1"/>
    </xf>
    <xf numFmtId="2" fontId="18" fillId="13" borderId="29" xfId="5" applyNumberFormat="1" applyFont="1" applyFill="1" applyBorder="1" applyAlignment="1" applyProtection="1">
      <alignment horizontal="center" vertical="center" wrapText="1" shrinkToFit="1"/>
      <protection hidden="1"/>
    </xf>
    <xf numFmtId="2" fontId="18" fillId="13" borderId="24" xfId="5" applyNumberFormat="1" applyFont="1" applyFill="1" applyBorder="1" applyAlignment="1" applyProtection="1">
      <alignment horizontal="center" vertical="center"/>
      <protection hidden="1"/>
    </xf>
    <xf numFmtId="2" fontId="18" fillId="13" borderId="27" xfId="5" applyNumberFormat="1" applyFont="1" applyFill="1" applyBorder="1" applyAlignment="1" applyProtection="1">
      <alignment horizontal="center" vertical="center"/>
      <protection hidden="1"/>
    </xf>
    <xf numFmtId="2" fontId="18" fillId="13" borderId="29" xfId="5" applyNumberFormat="1" applyFont="1" applyFill="1" applyBorder="1" applyAlignment="1" applyProtection="1">
      <alignment horizontal="center" vertical="center"/>
      <protection hidden="1"/>
    </xf>
    <xf numFmtId="2" fontId="18" fillId="13" borderId="53" xfId="5" applyNumberFormat="1" applyFont="1" applyFill="1" applyBorder="1" applyAlignment="1" applyProtection="1">
      <alignment horizontal="center" vertical="center"/>
      <protection hidden="1"/>
    </xf>
    <xf numFmtId="2" fontId="18" fillId="13" borderId="34" xfId="5" applyNumberFormat="1" applyFont="1" applyFill="1" applyBorder="1" applyAlignment="1" applyProtection="1">
      <alignment horizontal="center" vertical="center"/>
      <protection hidden="1"/>
    </xf>
    <xf numFmtId="2" fontId="18" fillId="13" borderId="55" xfId="5" applyNumberFormat="1" applyFont="1" applyFill="1" applyBorder="1" applyAlignment="1" applyProtection="1">
      <alignment horizontal="center" vertical="center"/>
      <protection hidden="1"/>
    </xf>
    <xf numFmtId="0" fontId="12" fillId="0" borderId="51" xfId="5" applyFont="1" applyBorder="1" applyAlignment="1" applyProtection="1">
      <alignment horizontal="center" vertical="center" wrapText="1"/>
      <protection locked="0"/>
    </xf>
    <xf numFmtId="0" fontId="11" fillId="0" borderId="52" xfId="5" applyFont="1" applyBorder="1" applyAlignment="1" applyProtection="1">
      <alignment horizontal="center" vertical="center" wrapText="1"/>
      <protection locked="0"/>
    </xf>
    <xf numFmtId="0" fontId="11" fillId="0" borderId="33" xfId="5" applyFont="1" applyBorder="1" applyAlignment="1" applyProtection="1">
      <alignment horizontal="center" vertical="center" wrapText="1"/>
      <protection locked="0"/>
    </xf>
    <xf numFmtId="0" fontId="11" fillId="0" borderId="54" xfId="5" applyFont="1" applyBorder="1" applyAlignment="1" applyProtection="1">
      <alignment horizontal="center" vertical="center" wrapText="1"/>
      <protection locked="0"/>
    </xf>
    <xf numFmtId="2" fontId="18" fillId="3" borderId="53" xfId="5" applyNumberFormat="1" applyFont="1" applyFill="1" applyBorder="1" applyAlignment="1" applyProtection="1">
      <alignment horizontal="center" vertical="center"/>
      <protection hidden="1"/>
    </xf>
    <xf numFmtId="2" fontId="18" fillId="3" borderId="34" xfId="5" applyNumberFormat="1" applyFont="1" applyFill="1" applyBorder="1" applyAlignment="1" applyProtection="1">
      <alignment horizontal="center" vertical="center"/>
      <protection hidden="1"/>
    </xf>
    <xf numFmtId="2" fontId="18" fillId="3" borderId="55" xfId="5" applyNumberFormat="1" applyFont="1" applyFill="1" applyBorder="1" applyAlignment="1" applyProtection="1">
      <alignment horizontal="center" vertical="center"/>
      <protection hidden="1"/>
    </xf>
    <xf numFmtId="0" fontId="11" fillId="0" borderId="52" xfId="5" applyFont="1" applyBorder="1" applyAlignment="1" applyProtection="1">
      <alignment horizontal="center" vertical="center"/>
      <protection locked="0"/>
    </xf>
    <xf numFmtId="0" fontId="11" fillId="0" borderId="33" xfId="5" applyFont="1" applyBorder="1" applyAlignment="1" applyProtection="1">
      <alignment horizontal="center" vertical="center"/>
      <protection locked="0"/>
    </xf>
    <xf numFmtId="0" fontId="11" fillId="0" borderId="54" xfId="5" applyFont="1" applyBorder="1" applyAlignment="1" applyProtection="1">
      <alignment horizontal="center" vertical="center"/>
      <protection locked="0"/>
    </xf>
    <xf numFmtId="0" fontId="12" fillId="0" borderId="24" xfId="5" applyFont="1" applyBorder="1" applyAlignment="1" applyProtection="1">
      <alignment horizontal="center" vertical="center"/>
      <protection locked="0"/>
    </xf>
    <xf numFmtId="0" fontId="12" fillId="0" borderId="27" xfId="5" applyFont="1" applyBorder="1" applyAlignment="1" applyProtection="1">
      <alignment horizontal="center" vertical="center"/>
      <protection locked="0"/>
    </xf>
    <xf numFmtId="0" fontId="12" fillId="0" borderId="29" xfId="5" applyFont="1" applyBorder="1" applyAlignment="1" applyProtection="1">
      <alignment horizontal="center" vertical="center"/>
      <protection locked="0"/>
    </xf>
    <xf numFmtId="2" fontId="18" fillId="3" borderId="24" xfId="5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27" xfId="5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29" xfId="5" applyNumberFormat="1" applyFont="1" applyFill="1" applyBorder="1" applyAlignment="1" applyProtection="1">
      <alignment horizontal="center" vertical="center" wrapText="1" shrinkToFit="1"/>
      <protection hidden="1"/>
    </xf>
    <xf numFmtId="2" fontId="18" fillId="3" borderId="24" xfId="5" applyNumberFormat="1" applyFont="1" applyFill="1" applyBorder="1" applyAlignment="1" applyProtection="1">
      <alignment horizontal="center" vertical="center"/>
      <protection hidden="1"/>
    </xf>
    <xf numFmtId="2" fontId="18" fillId="3" borderId="27" xfId="5" applyNumberFormat="1" applyFont="1" applyFill="1" applyBorder="1" applyAlignment="1" applyProtection="1">
      <alignment horizontal="center" vertical="center"/>
      <protection hidden="1"/>
    </xf>
    <xf numFmtId="2" fontId="18" fillId="3" borderId="29" xfId="5" applyNumberFormat="1" applyFont="1" applyFill="1" applyBorder="1" applyAlignment="1" applyProtection="1">
      <alignment horizontal="center" vertical="center"/>
      <protection hidden="1"/>
    </xf>
    <xf numFmtId="0" fontId="11" fillId="2" borderId="52" xfId="5" applyFont="1" applyFill="1" applyBorder="1" applyAlignment="1" applyProtection="1">
      <alignment horizontal="center" vertical="center"/>
      <protection locked="0"/>
    </xf>
    <xf numFmtId="0" fontId="11" fillId="2" borderId="33" xfId="5" applyFont="1" applyFill="1" applyBorder="1" applyAlignment="1" applyProtection="1">
      <alignment horizontal="center" vertical="center"/>
      <protection locked="0"/>
    </xf>
    <xf numFmtId="0" fontId="11" fillId="2" borderId="54" xfId="5" applyFont="1" applyFill="1" applyBorder="1" applyAlignment="1" applyProtection="1">
      <alignment horizontal="center" vertical="center"/>
      <protection locked="0"/>
    </xf>
    <xf numFmtId="0" fontId="12" fillId="2" borderId="24" xfId="5" applyFont="1" applyFill="1" applyBorder="1" applyAlignment="1" applyProtection="1">
      <alignment horizontal="center"/>
      <protection locked="0"/>
    </xf>
    <xf numFmtId="0" fontId="12" fillId="2" borderId="27" xfId="5" applyFont="1" applyFill="1" applyBorder="1" applyAlignment="1" applyProtection="1">
      <alignment horizontal="center"/>
      <protection locked="0"/>
    </xf>
    <xf numFmtId="0" fontId="12" fillId="2" borderId="29" xfId="5" applyFont="1" applyFill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6"/>
  <sheetViews>
    <sheetView topLeftCell="B13" zoomScale="70" zoomScaleNormal="70" workbookViewId="0">
      <selection activeCell="AJ12" sqref="AJ12:AJ16"/>
    </sheetView>
  </sheetViews>
  <sheetFormatPr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1" style="40" customWidth="1"/>
    <col min="37" max="16384" width="9.140625" style="40"/>
  </cols>
  <sheetData>
    <row r="1" spans="1:37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  <c r="V1" s="128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x14ac:dyDescent="0.25">
      <c r="A2" s="127"/>
      <c r="B2" s="540" t="s">
        <v>195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2"/>
      <c r="R2" s="127"/>
      <c r="S2" s="127"/>
      <c r="T2" s="127"/>
      <c r="U2" s="128"/>
      <c r="V2" s="128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3" spans="1:37" x14ac:dyDescent="0.25">
      <c r="A3" s="127"/>
      <c r="B3" s="543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5"/>
      <c r="R3" s="127"/>
      <c r="S3" s="127"/>
      <c r="T3" s="127"/>
      <c r="U3" s="128"/>
      <c r="V3" s="128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</row>
    <row r="4" spans="1:37" ht="20.25" x14ac:dyDescent="0.25">
      <c r="A4" s="127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27"/>
      <c r="S4" s="127"/>
      <c r="T4" s="127"/>
      <c r="U4" s="128"/>
      <c r="V4" s="128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</row>
    <row r="5" spans="1:37" ht="20.25" x14ac:dyDescent="0.25">
      <c r="A5" s="127"/>
      <c r="B5" s="130"/>
      <c r="C5" s="130"/>
      <c r="D5" s="130"/>
      <c r="E5" s="130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7" t="s">
        <v>1</v>
      </c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129"/>
      <c r="AJ5" s="129"/>
      <c r="AK5" s="129"/>
    </row>
    <row r="6" spans="1:37" ht="30" customHeight="1" x14ac:dyDescent="0.25">
      <c r="A6" s="127"/>
      <c r="B6" s="130"/>
      <c r="C6" s="130"/>
      <c r="D6" s="130"/>
      <c r="E6" s="130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129"/>
      <c r="AJ6" s="129"/>
      <c r="AK6" s="129"/>
    </row>
    <row r="7" spans="1:37" ht="15.75" thickBot="1" x14ac:dyDescent="0.3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V7" s="128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</row>
    <row r="8" spans="1:37" ht="31.5" customHeight="1" thickBot="1" x14ac:dyDescent="0.3">
      <c r="A8" s="560" t="s">
        <v>2</v>
      </c>
      <c r="B8" s="563" t="s">
        <v>3</v>
      </c>
      <c r="C8" s="566" t="s">
        <v>4</v>
      </c>
      <c r="D8" s="566" t="s">
        <v>5</v>
      </c>
      <c r="E8" s="563" t="s">
        <v>6</v>
      </c>
      <c r="F8" s="548" t="s">
        <v>7</v>
      </c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70"/>
      <c r="R8" s="571" t="s">
        <v>8</v>
      </c>
      <c r="S8" s="572"/>
      <c r="T8" s="572"/>
      <c r="U8" s="573"/>
      <c r="V8" s="554" t="s">
        <v>9</v>
      </c>
      <c r="W8" s="555"/>
      <c r="X8" s="555"/>
      <c r="Y8" s="556"/>
      <c r="Z8" s="554" t="s">
        <v>10</v>
      </c>
      <c r="AA8" s="555"/>
      <c r="AB8" s="555"/>
      <c r="AC8" s="556"/>
      <c r="AD8" s="554" t="s">
        <v>11</v>
      </c>
      <c r="AE8" s="555"/>
      <c r="AF8" s="555"/>
      <c r="AG8" s="556"/>
      <c r="AH8" s="577" t="s">
        <v>12</v>
      </c>
      <c r="AI8" s="535" t="s">
        <v>13</v>
      </c>
      <c r="AJ8" s="535" t="s">
        <v>14</v>
      </c>
      <c r="AK8" s="129"/>
    </row>
    <row r="9" spans="1:37" ht="33" customHeight="1" thickBot="1" x14ac:dyDescent="0.3">
      <c r="A9" s="561"/>
      <c r="B9" s="564"/>
      <c r="C9" s="567"/>
      <c r="D9" s="567"/>
      <c r="E9" s="564"/>
      <c r="F9" s="548" t="s">
        <v>15</v>
      </c>
      <c r="G9" s="550"/>
      <c r="H9" s="550"/>
      <c r="I9" s="550"/>
      <c r="J9" s="550"/>
      <c r="K9" s="549"/>
      <c r="L9" s="548" t="s">
        <v>16</v>
      </c>
      <c r="M9" s="550"/>
      <c r="N9" s="550"/>
      <c r="O9" s="550"/>
      <c r="P9" s="550"/>
      <c r="Q9" s="549"/>
      <c r="R9" s="574"/>
      <c r="S9" s="575"/>
      <c r="T9" s="575"/>
      <c r="U9" s="576"/>
      <c r="V9" s="557"/>
      <c r="W9" s="558"/>
      <c r="X9" s="558"/>
      <c r="Y9" s="559"/>
      <c r="Z9" s="557"/>
      <c r="AA9" s="558"/>
      <c r="AB9" s="558"/>
      <c r="AC9" s="559"/>
      <c r="AD9" s="557"/>
      <c r="AE9" s="558"/>
      <c r="AF9" s="558"/>
      <c r="AG9" s="559"/>
      <c r="AH9" s="578"/>
      <c r="AI9" s="536"/>
      <c r="AJ9" s="536"/>
      <c r="AK9" s="129"/>
    </row>
    <row r="10" spans="1:37" ht="16.5" thickBot="1" x14ac:dyDescent="0.3">
      <c r="A10" s="561"/>
      <c r="B10" s="564"/>
      <c r="C10" s="567"/>
      <c r="D10" s="567"/>
      <c r="E10" s="564"/>
      <c r="F10" s="551">
        <v>1000.4166666666666</v>
      </c>
      <c r="G10" s="552"/>
      <c r="H10" s="553"/>
      <c r="I10" s="551">
        <v>1000.7916666666666</v>
      </c>
      <c r="J10" s="552"/>
      <c r="K10" s="553"/>
      <c r="L10" s="551">
        <v>1000.4166666666666</v>
      </c>
      <c r="M10" s="552"/>
      <c r="N10" s="553"/>
      <c r="O10" s="551">
        <v>1000.7916666666666</v>
      </c>
      <c r="P10" s="552"/>
      <c r="Q10" s="553"/>
      <c r="R10" s="548" t="s">
        <v>15</v>
      </c>
      <c r="S10" s="549"/>
      <c r="T10" s="548" t="s">
        <v>16</v>
      </c>
      <c r="U10" s="549"/>
      <c r="V10" s="538" t="s">
        <v>15</v>
      </c>
      <c r="W10" s="539"/>
      <c r="X10" s="538" t="s">
        <v>16</v>
      </c>
      <c r="Y10" s="539"/>
      <c r="Z10" s="538" t="s">
        <v>15</v>
      </c>
      <c r="AA10" s="539"/>
      <c r="AB10" s="538" t="s">
        <v>16</v>
      </c>
      <c r="AC10" s="539"/>
      <c r="AD10" s="538" t="s">
        <v>15</v>
      </c>
      <c r="AE10" s="539"/>
      <c r="AF10" s="538" t="s">
        <v>16</v>
      </c>
      <c r="AG10" s="539"/>
      <c r="AH10" s="578"/>
      <c r="AI10" s="536"/>
      <c r="AJ10" s="536"/>
      <c r="AK10" s="129"/>
    </row>
    <row r="11" spans="1:37" ht="16.5" thickBot="1" x14ac:dyDescent="0.3">
      <c r="A11" s="562"/>
      <c r="B11" s="565"/>
      <c r="C11" s="568"/>
      <c r="D11" s="568"/>
      <c r="E11" s="565"/>
      <c r="F11" s="131" t="s">
        <v>17</v>
      </c>
      <c r="G11" s="132" t="s">
        <v>18</v>
      </c>
      <c r="H11" s="133" t="s">
        <v>19</v>
      </c>
      <c r="I11" s="131" t="s">
        <v>17</v>
      </c>
      <c r="J11" s="132" t="s">
        <v>18</v>
      </c>
      <c r="K11" s="133" t="s">
        <v>19</v>
      </c>
      <c r="L11" s="131" t="s">
        <v>17</v>
      </c>
      <c r="M11" s="132" t="s">
        <v>18</v>
      </c>
      <c r="N11" s="133" t="s">
        <v>19</v>
      </c>
      <c r="O11" s="131" t="s">
        <v>17</v>
      </c>
      <c r="P11" s="132" t="s">
        <v>18</v>
      </c>
      <c r="Q11" s="133" t="s">
        <v>19</v>
      </c>
      <c r="R11" s="134">
        <v>1000.4166666666666</v>
      </c>
      <c r="S11" s="134">
        <v>1000.7916666666666</v>
      </c>
      <c r="T11" s="134">
        <v>1000.4166666666666</v>
      </c>
      <c r="U11" s="134">
        <v>1000.7916666666666</v>
      </c>
      <c r="V11" s="135">
        <v>1000.4166666666666</v>
      </c>
      <c r="W11" s="135">
        <v>1000.7916666666666</v>
      </c>
      <c r="X11" s="136">
        <v>1000.4166666666666</v>
      </c>
      <c r="Y11" s="137">
        <v>1000.7916666666666</v>
      </c>
      <c r="Z11" s="135">
        <v>1000.4166666666666</v>
      </c>
      <c r="AA11" s="135">
        <v>1000.7916666666666</v>
      </c>
      <c r="AB11" s="135">
        <v>1000.4166666666666</v>
      </c>
      <c r="AC11" s="135">
        <v>1000.7916666666666</v>
      </c>
      <c r="AD11" s="135">
        <v>1000.4166666666666</v>
      </c>
      <c r="AE11" s="135">
        <v>1000.7916666666666</v>
      </c>
      <c r="AF11" s="135">
        <v>1000.4166666666666</v>
      </c>
      <c r="AG11" s="138">
        <v>1000.7916666666666</v>
      </c>
      <c r="AH11" s="579"/>
      <c r="AI11" s="537"/>
      <c r="AJ11" s="537"/>
      <c r="AK11" s="129"/>
    </row>
    <row r="12" spans="1:37" ht="18.75" x14ac:dyDescent="0.25">
      <c r="A12" s="520">
        <v>1</v>
      </c>
      <c r="B12" s="523" t="s">
        <v>20</v>
      </c>
      <c r="C12" s="523">
        <v>400</v>
      </c>
      <c r="D12" s="532">
        <f>400*0.9</f>
        <v>360</v>
      </c>
      <c r="E12" s="139" t="s">
        <v>1059</v>
      </c>
      <c r="F12" s="81">
        <v>14.8</v>
      </c>
      <c r="G12" s="81">
        <v>29.1</v>
      </c>
      <c r="H12" s="81">
        <v>22.7</v>
      </c>
      <c r="I12" s="81">
        <v>0.5</v>
      </c>
      <c r="J12" s="81">
        <v>16.8</v>
      </c>
      <c r="K12" s="81">
        <v>23.7</v>
      </c>
      <c r="L12" s="81">
        <v>44.6</v>
      </c>
      <c r="M12" s="81">
        <v>39.700000000000003</v>
      </c>
      <c r="N12" s="81">
        <v>3.4</v>
      </c>
      <c r="O12" s="81">
        <v>38.4</v>
      </c>
      <c r="P12" s="81">
        <v>31.9</v>
      </c>
      <c r="Q12" s="81">
        <v>3.7</v>
      </c>
      <c r="R12" s="140">
        <v>380</v>
      </c>
      <c r="S12" s="140">
        <v>380</v>
      </c>
      <c r="T12" s="140">
        <v>380</v>
      </c>
      <c r="U12" s="140">
        <v>380</v>
      </c>
      <c r="V12" s="90">
        <f t="shared" ref="V12:V42" si="0">IF(AND(F12=0,G12=0,H12=0),0,IF(AND(F12=0,G12=0),H12,IF(AND(F12=0,H12=0),G12,IF(AND(G12=0,H12=0),F12,IF(F12=0,(G12+H12)/2,IF(G12=0,(F12+H12)/2,IF(H12=0,(F12+G12)/2,(F12+G12+H12)/3)))))))</f>
        <v>22.200000000000003</v>
      </c>
      <c r="W12" s="90">
        <f t="shared" ref="W12:W42" si="1">IF(AND(I12=0,J12=0,K12=0),0,IF(AND(I12=0,J12=0),K12,IF(AND(I12=0,K12=0),J12,IF(AND(J12=0,K12=0),I12,IF(I12=0,(J12+K12)/2,IF(J12=0,(I12+K12)/2,IF(K12=0,(I12+J12)/2,(I12+J12+K12)/3)))))))</f>
        <v>13.666666666666666</v>
      </c>
      <c r="X12" s="90">
        <f t="shared" ref="X12:X42" si="2">IF(AND(L12=0,M12=0,N12=0),0,IF(AND(L12=0,M12=0),N12,IF(AND(L12=0,N12=0),M12,IF(AND(M12=0,N12=0),L12,IF(L12=0,(M12+N12)/2,IF(M12=0,(L12+N12)/2,IF(N12=0,(L12+M12)/2,(L12+M12+N12)/3)))))))</f>
        <v>29.233333333333338</v>
      </c>
      <c r="Y12" s="91">
        <f t="shared" ref="Y12:Y42" si="3">IF(AND(O12=0,P12=0,Q12=0),0,IF(AND(O12=0,P12=0),Q12,IF(AND(O12=0,Q12=0),P12,IF(AND(P12=0,Q12=0),O12,IF(O12=0,(P12+Q12)/2,IF(P12=0,(O12+Q12)/2,IF(Q12=0,(O12+P12)/2,(O12+P12+Q12)/3)))))))</f>
        <v>24.666666666666668</v>
      </c>
      <c r="Z12" s="500">
        <f>SUM(V12:V16)</f>
        <v>59</v>
      </c>
      <c r="AA12" s="485">
        <f>SUM(W12:W16)</f>
        <v>43.333333333333336</v>
      </c>
      <c r="AB12" s="485">
        <f>SUM(X12:X16)</f>
        <v>69.800000000000011</v>
      </c>
      <c r="AC12" s="485">
        <f>SUM(Y12:Y16)</f>
        <v>37.800000000000004</v>
      </c>
      <c r="AD12" s="485">
        <f>Z12*0.38*0.9*SQRT(3)</f>
        <v>34.949321195124803</v>
      </c>
      <c r="AE12" s="485">
        <f t="shared" ref="AE12:AG12" si="4">AA12*0.38*0.9*SQRT(3)</f>
        <v>25.668992968170762</v>
      </c>
      <c r="AF12" s="485">
        <f t="shared" si="4"/>
        <v>41.346824057961214</v>
      </c>
      <c r="AG12" s="485">
        <f t="shared" si="4"/>
        <v>22.391260019927419</v>
      </c>
      <c r="AH12" s="485">
        <f>MAX(Z12:AC16)</f>
        <v>69.800000000000011</v>
      </c>
      <c r="AI12" s="488">
        <f>AH12*0.38*0.9*SQRT(3)</f>
        <v>41.346824057961214</v>
      </c>
      <c r="AJ12" s="488">
        <f>D12-AI12</f>
        <v>318.65317594203879</v>
      </c>
      <c r="AK12" s="129"/>
    </row>
    <row r="13" spans="1:37" ht="18.75" x14ac:dyDescent="0.25">
      <c r="A13" s="521"/>
      <c r="B13" s="524"/>
      <c r="C13" s="524"/>
      <c r="D13" s="533"/>
      <c r="E13" s="141" t="s">
        <v>1060</v>
      </c>
      <c r="F13" s="53">
        <v>45.4</v>
      </c>
      <c r="G13" s="53">
        <v>53.5</v>
      </c>
      <c r="H13" s="53">
        <v>1.2</v>
      </c>
      <c r="I13" s="53">
        <v>28.8</v>
      </c>
      <c r="J13" s="53">
        <v>38.200000000000003</v>
      </c>
      <c r="K13" s="53">
        <v>3.4</v>
      </c>
      <c r="L13" s="53">
        <v>1.3</v>
      </c>
      <c r="M13" s="53">
        <v>16.899999999999999</v>
      </c>
      <c r="N13" s="53">
        <v>48.2</v>
      </c>
      <c r="O13" s="53">
        <v>0.5</v>
      </c>
      <c r="P13" s="53">
        <v>9.8000000000000007</v>
      </c>
      <c r="Q13" s="53">
        <v>21.2</v>
      </c>
      <c r="R13" s="142">
        <v>380</v>
      </c>
      <c r="S13" s="142">
        <v>380</v>
      </c>
      <c r="T13" s="142">
        <v>380</v>
      </c>
      <c r="U13" s="142">
        <v>380</v>
      </c>
      <c r="V13" s="66">
        <f t="shared" si="0"/>
        <v>33.366666666666667</v>
      </c>
      <c r="W13" s="66">
        <f t="shared" si="1"/>
        <v>23.466666666666669</v>
      </c>
      <c r="X13" s="66">
        <f t="shared" si="2"/>
        <v>22.133333333333336</v>
      </c>
      <c r="Y13" s="67">
        <f t="shared" si="3"/>
        <v>10.5</v>
      </c>
      <c r="Z13" s="501"/>
      <c r="AA13" s="486"/>
      <c r="AB13" s="486"/>
      <c r="AC13" s="486"/>
      <c r="AD13" s="486"/>
      <c r="AE13" s="486"/>
      <c r="AF13" s="486"/>
      <c r="AG13" s="486"/>
      <c r="AH13" s="486"/>
      <c r="AI13" s="489"/>
      <c r="AJ13" s="489"/>
      <c r="AK13" s="129"/>
    </row>
    <row r="14" spans="1:37" ht="18.75" x14ac:dyDescent="0.25">
      <c r="A14" s="521"/>
      <c r="B14" s="524"/>
      <c r="C14" s="524"/>
      <c r="D14" s="533"/>
      <c r="E14" s="143" t="s">
        <v>1061</v>
      </c>
      <c r="F14" s="57">
        <v>6.3</v>
      </c>
      <c r="G14" s="57">
        <v>0.2</v>
      </c>
      <c r="H14" s="57">
        <v>3.8</v>
      </c>
      <c r="I14" s="57">
        <v>6.2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144">
        <v>380</v>
      </c>
      <c r="S14" s="144">
        <v>380</v>
      </c>
      <c r="T14" s="144">
        <v>380</v>
      </c>
      <c r="U14" s="144">
        <v>380</v>
      </c>
      <c r="V14" s="66">
        <f t="shared" si="0"/>
        <v>3.4333333333333336</v>
      </c>
      <c r="W14" s="66">
        <f t="shared" si="1"/>
        <v>6.2</v>
      </c>
      <c r="X14" s="66">
        <f t="shared" si="2"/>
        <v>0</v>
      </c>
      <c r="Y14" s="67">
        <f t="shared" si="3"/>
        <v>0</v>
      </c>
      <c r="Z14" s="501"/>
      <c r="AA14" s="486"/>
      <c r="AB14" s="486"/>
      <c r="AC14" s="486"/>
      <c r="AD14" s="486"/>
      <c r="AE14" s="486"/>
      <c r="AF14" s="486"/>
      <c r="AG14" s="486"/>
      <c r="AH14" s="486"/>
      <c r="AI14" s="489"/>
      <c r="AJ14" s="489"/>
      <c r="AK14" s="129"/>
    </row>
    <row r="15" spans="1:37" ht="18.75" x14ac:dyDescent="0.25">
      <c r="A15" s="521"/>
      <c r="B15" s="524"/>
      <c r="C15" s="524"/>
      <c r="D15" s="533"/>
      <c r="E15" s="141" t="s">
        <v>1062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0.6</v>
      </c>
      <c r="M15" s="53">
        <v>0.6</v>
      </c>
      <c r="N15" s="53">
        <v>0.1</v>
      </c>
      <c r="O15" s="53">
        <v>0.2</v>
      </c>
      <c r="P15" s="53">
        <v>0.9</v>
      </c>
      <c r="Q15" s="53">
        <v>0.7</v>
      </c>
      <c r="R15" s="142">
        <v>380</v>
      </c>
      <c r="S15" s="142">
        <v>380</v>
      </c>
      <c r="T15" s="142">
        <v>380</v>
      </c>
      <c r="U15" s="142">
        <v>380</v>
      </c>
      <c r="V15" s="66">
        <f t="shared" si="0"/>
        <v>0</v>
      </c>
      <c r="W15" s="66">
        <f t="shared" si="1"/>
        <v>0</v>
      </c>
      <c r="X15" s="66">
        <f t="shared" si="2"/>
        <v>0.43333333333333335</v>
      </c>
      <c r="Y15" s="67">
        <f t="shared" si="3"/>
        <v>0.6</v>
      </c>
      <c r="Z15" s="501"/>
      <c r="AA15" s="486"/>
      <c r="AB15" s="486"/>
      <c r="AC15" s="486"/>
      <c r="AD15" s="486"/>
      <c r="AE15" s="486"/>
      <c r="AF15" s="486"/>
      <c r="AG15" s="486"/>
      <c r="AH15" s="486"/>
      <c r="AI15" s="489"/>
      <c r="AJ15" s="489"/>
      <c r="AK15" s="129"/>
    </row>
    <row r="16" spans="1:37" ht="19.5" thickBot="1" x14ac:dyDescent="0.3">
      <c r="A16" s="522"/>
      <c r="B16" s="525"/>
      <c r="C16" s="525"/>
      <c r="D16" s="534"/>
      <c r="E16" s="145" t="s">
        <v>1063</v>
      </c>
      <c r="F16" s="93"/>
      <c r="G16" s="93"/>
      <c r="H16" s="93"/>
      <c r="I16" s="93"/>
      <c r="J16" s="93"/>
      <c r="K16" s="93"/>
      <c r="L16" s="93">
        <v>8.6</v>
      </c>
      <c r="M16" s="93">
        <v>5</v>
      </c>
      <c r="N16" s="93">
        <v>40.4</v>
      </c>
      <c r="O16" s="93">
        <v>1.2</v>
      </c>
      <c r="P16" s="93">
        <v>2.2000000000000002</v>
      </c>
      <c r="Q16" s="93">
        <v>2.7</v>
      </c>
      <c r="R16" s="146">
        <v>380</v>
      </c>
      <c r="S16" s="146">
        <v>380</v>
      </c>
      <c r="T16" s="146">
        <v>380</v>
      </c>
      <c r="U16" s="146">
        <v>380</v>
      </c>
      <c r="V16" s="70">
        <f t="shared" si="0"/>
        <v>0</v>
      </c>
      <c r="W16" s="70">
        <f t="shared" si="1"/>
        <v>0</v>
      </c>
      <c r="X16" s="70">
        <f t="shared" si="2"/>
        <v>18</v>
      </c>
      <c r="Y16" s="71">
        <f t="shared" si="3"/>
        <v>2.0333333333333337</v>
      </c>
      <c r="Z16" s="502"/>
      <c r="AA16" s="487"/>
      <c r="AB16" s="487"/>
      <c r="AC16" s="487"/>
      <c r="AD16" s="487"/>
      <c r="AE16" s="487"/>
      <c r="AF16" s="487"/>
      <c r="AG16" s="487"/>
      <c r="AH16" s="487"/>
      <c r="AI16" s="490"/>
      <c r="AJ16" s="490"/>
      <c r="AK16" s="129"/>
    </row>
    <row r="17" spans="1:37" ht="18.75" hidden="1" x14ac:dyDescent="0.25">
      <c r="A17" s="520">
        <v>2</v>
      </c>
      <c r="B17" s="523" t="s">
        <v>24</v>
      </c>
      <c r="C17" s="526" t="s">
        <v>198</v>
      </c>
      <c r="D17" s="529" t="s">
        <v>199</v>
      </c>
      <c r="E17" s="139" t="s">
        <v>1064</v>
      </c>
      <c r="F17" s="81">
        <v>1.5</v>
      </c>
      <c r="G17" s="81">
        <v>1.4</v>
      </c>
      <c r="H17" s="81">
        <v>1.4</v>
      </c>
      <c r="I17" s="81">
        <v>0.8</v>
      </c>
      <c r="J17" s="81">
        <v>2.4</v>
      </c>
      <c r="K17" s="81">
        <v>1.7</v>
      </c>
      <c r="L17" s="81">
        <v>1.7</v>
      </c>
      <c r="M17" s="81">
        <v>19.8</v>
      </c>
      <c r="N17" s="81">
        <v>0.6</v>
      </c>
      <c r="O17" s="81">
        <v>3.6</v>
      </c>
      <c r="P17" s="81">
        <v>21.7</v>
      </c>
      <c r="Q17" s="81">
        <v>0.4</v>
      </c>
      <c r="R17" s="147">
        <v>380</v>
      </c>
      <c r="S17" s="147">
        <v>380</v>
      </c>
      <c r="T17" s="147">
        <v>380</v>
      </c>
      <c r="U17" s="147">
        <v>380</v>
      </c>
      <c r="V17" s="90">
        <f t="shared" si="0"/>
        <v>1.4333333333333333</v>
      </c>
      <c r="W17" s="90">
        <f t="shared" si="1"/>
        <v>1.6333333333333335</v>
      </c>
      <c r="X17" s="90">
        <f t="shared" si="2"/>
        <v>7.3666666666666671</v>
      </c>
      <c r="Y17" s="91">
        <f t="shared" si="3"/>
        <v>8.5666666666666664</v>
      </c>
      <c r="Z17" s="500">
        <f>SUM(V17:V19)</f>
        <v>13.966666666666667</v>
      </c>
      <c r="AA17" s="485">
        <f>SUM(W17:W19)</f>
        <v>8.5</v>
      </c>
      <c r="AB17" s="485">
        <f>SUM(X17:X19)</f>
        <v>28.099999999999998</v>
      </c>
      <c r="AC17" s="485">
        <f>SUM(Y17:Y19)</f>
        <v>34.5</v>
      </c>
      <c r="AD17" s="485">
        <f t="shared" ref="AD17:AG27" si="5">Z17*0.38*0.9*SQRT(3)</f>
        <v>8.273313887433499</v>
      </c>
      <c r="AE17" s="485">
        <f t="shared" si="5"/>
        <v>5.0350716976027261</v>
      </c>
      <c r="AF17" s="485">
        <f t="shared" si="5"/>
        <v>16.645354670898421</v>
      </c>
      <c r="AG17" s="485">
        <f t="shared" si="5"/>
        <v>20.436467478505183</v>
      </c>
      <c r="AH17" s="485">
        <f>MAX(Z17:AC19)</f>
        <v>34.5</v>
      </c>
      <c r="AI17" s="488">
        <f t="shared" ref="AI17" si="6">AH17*0.38*0.9*SQRT(3)</f>
        <v>20.436467478505183</v>
      </c>
      <c r="AJ17" s="488" t="e">
        <f>D17-AI17</f>
        <v>#VALUE!</v>
      </c>
      <c r="AK17" s="129"/>
    </row>
    <row r="18" spans="1:37" ht="18.75" hidden="1" x14ac:dyDescent="0.25">
      <c r="A18" s="521"/>
      <c r="B18" s="524"/>
      <c r="C18" s="527"/>
      <c r="D18" s="530"/>
      <c r="E18" s="141" t="s">
        <v>1065</v>
      </c>
      <c r="F18" s="53">
        <v>15.6</v>
      </c>
      <c r="G18" s="53">
        <v>20.6</v>
      </c>
      <c r="H18" s="53">
        <v>1.4</v>
      </c>
      <c r="I18" s="53">
        <v>2.6</v>
      </c>
      <c r="J18" s="53">
        <v>17.600000000000001</v>
      </c>
      <c r="K18" s="53">
        <v>0.4</v>
      </c>
      <c r="L18" s="53">
        <v>18.2</v>
      </c>
      <c r="M18" s="53">
        <v>24.4</v>
      </c>
      <c r="N18" s="53">
        <v>19.600000000000001</v>
      </c>
      <c r="O18" s="53">
        <v>20.399999999999999</v>
      </c>
      <c r="P18" s="53">
        <v>33.4</v>
      </c>
      <c r="Q18" s="53">
        <v>24</v>
      </c>
      <c r="R18" s="142">
        <v>380</v>
      </c>
      <c r="S18" s="142">
        <v>380</v>
      </c>
      <c r="T18" s="142">
        <v>380</v>
      </c>
      <c r="U18" s="142">
        <v>380</v>
      </c>
      <c r="V18" s="66">
        <f t="shared" si="0"/>
        <v>12.533333333333333</v>
      </c>
      <c r="W18" s="66">
        <f t="shared" si="1"/>
        <v>6.8666666666666671</v>
      </c>
      <c r="X18" s="66">
        <f t="shared" si="2"/>
        <v>20.733333333333331</v>
      </c>
      <c r="Y18" s="67">
        <f t="shared" si="3"/>
        <v>25.933333333333334</v>
      </c>
      <c r="Z18" s="501"/>
      <c r="AA18" s="486"/>
      <c r="AB18" s="486"/>
      <c r="AC18" s="486"/>
      <c r="AD18" s="486"/>
      <c r="AE18" s="486"/>
      <c r="AF18" s="486"/>
      <c r="AG18" s="486"/>
      <c r="AH18" s="486"/>
      <c r="AI18" s="489"/>
      <c r="AJ18" s="489"/>
      <c r="AK18" s="129"/>
    </row>
    <row r="19" spans="1:37" ht="19.5" hidden="1" thickBot="1" x14ac:dyDescent="0.3">
      <c r="A19" s="522"/>
      <c r="B19" s="525"/>
      <c r="C19" s="528"/>
      <c r="D19" s="531"/>
      <c r="E19" s="145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48"/>
      <c r="S19" s="148"/>
      <c r="T19" s="148"/>
      <c r="U19" s="148"/>
      <c r="V19" s="70"/>
      <c r="W19" s="70"/>
      <c r="X19" s="70"/>
      <c r="Y19" s="71"/>
      <c r="Z19" s="502"/>
      <c r="AA19" s="487"/>
      <c r="AB19" s="487"/>
      <c r="AC19" s="487"/>
      <c r="AD19" s="487"/>
      <c r="AE19" s="487"/>
      <c r="AF19" s="487"/>
      <c r="AG19" s="487"/>
      <c r="AH19" s="487"/>
      <c r="AI19" s="490"/>
      <c r="AJ19" s="490"/>
      <c r="AK19" s="129"/>
    </row>
    <row r="20" spans="1:37" ht="18.75" x14ac:dyDescent="0.25">
      <c r="A20" s="491">
        <v>3</v>
      </c>
      <c r="B20" s="494" t="s">
        <v>28</v>
      </c>
      <c r="C20" s="497">
        <v>250</v>
      </c>
      <c r="D20" s="497">
        <f>250*0.9</f>
        <v>225</v>
      </c>
      <c r="E20" s="139" t="s">
        <v>1066</v>
      </c>
      <c r="F20" s="81">
        <v>17.2</v>
      </c>
      <c r="G20" s="81">
        <v>1.4</v>
      </c>
      <c r="H20" s="81">
        <v>5</v>
      </c>
      <c r="I20" s="81">
        <v>1.2</v>
      </c>
      <c r="J20" s="81">
        <v>11.3</v>
      </c>
      <c r="K20" s="81">
        <v>9.9</v>
      </c>
      <c r="L20" s="81">
        <v>111</v>
      </c>
      <c r="M20" s="81">
        <v>185</v>
      </c>
      <c r="N20" s="81">
        <v>122</v>
      </c>
      <c r="O20" s="81">
        <v>117</v>
      </c>
      <c r="P20" s="81">
        <v>120.4</v>
      </c>
      <c r="Q20" s="81">
        <v>121.5</v>
      </c>
      <c r="R20" s="147">
        <v>380</v>
      </c>
      <c r="S20" s="147">
        <v>380</v>
      </c>
      <c r="T20" s="147">
        <v>380</v>
      </c>
      <c r="U20" s="147">
        <v>380</v>
      </c>
      <c r="V20" s="90">
        <f t="shared" si="0"/>
        <v>7.8666666666666663</v>
      </c>
      <c r="W20" s="90">
        <f t="shared" si="1"/>
        <v>7.4666666666666659</v>
      </c>
      <c r="X20" s="90">
        <f t="shared" si="2"/>
        <v>139.33333333333334</v>
      </c>
      <c r="Y20" s="91">
        <f t="shared" si="3"/>
        <v>119.63333333333333</v>
      </c>
      <c r="Z20" s="500">
        <f>SUM(V20:V22)</f>
        <v>13.716666666666665</v>
      </c>
      <c r="AA20" s="485">
        <f>SUM(W20:W22)</f>
        <v>8.7666666666666657</v>
      </c>
      <c r="AB20" s="485">
        <f>SUM(X20:X22)</f>
        <v>147</v>
      </c>
      <c r="AC20" s="485">
        <f>SUM(Y20:Y22)</f>
        <v>128.43333333333334</v>
      </c>
      <c r="AD20" s="485">
        <f t="shared" ref="AD20" si="7">Z20*0.38*0.9*SQRT(3)</f>
        <v>8.12522354338636</v>
      </c>
      <c r="AE20" s="485">
        <f t="shared" si="5"/>
        <v>5.1930347312530074</v>
      </c>
      <c r="AF20" s="485">
        <f t="shared" si="5"/>
        <v>87.077122299717729</v>
      </c>
      <c r="AG20" s="485">
        <f t="shared" si="5"/>
        <v>76.078946081816881</v>
      </c>
      <c r="AH20" s="485">
        <f>MAX(Z20:AC22)</f>
        <v>147</v>
      </c>
      <c r="AI20" s="488">
        <f t="shared" ref="AI20" si="8">AH20*0.38*0.9*SQRT(3)</f>
        <v>87.077122299717729</v>
      </c>
      <c r="AJ20" s="488">
        <f>D20-AI20</f>
        <v>137.92287770028227</v>
      </c>
      <c r="AK20" s="129"/>
    </row>
    <row r="21" spans="1:37" ht="18.75" x14ac:dyDescent="0.25">
      <c r="A21" s="492"/>
      <c r="B21" s="495"/>
      <c r="C21" s="498"/>
      <c r="D21" s="498"/>
      <c r="E21" s="141" t="s">
        <v>1067</v>
      </c>
      <c r="F21" s="53">
        <v>0</v>
      </c>
      <c r="G21" s="53">
        <v>9</v>
      </c>
      <c r="H21" s="53">
        <v>2.7</v>
      </c>
      <c r="I21" s="53">
        <v>0</v>
      </c>
      <c r="J21" s="53">
        <v>0</v>
      </c>
      <c r="K21" s="53">
        <v>1.3</v>
      </c>
      <c r="L21" s="53">
        <v>9.5</v>
      </c>
      <c r="M21" s="53">
        <v>9.3000000000000007</v>
      </c>
      <c r="N21" s="53">
        <v>4.2</v>
      </c>
      <c r="O21" s="53">
        <v>2.2000000000000002</v>
      </c>
      <c r="P21" s="53">
        <v>14</v>
      </c>
      <c r="Q21" s="53">
        <v>10.199999999999999</v>
      </c>
      <c r="R21" s="142">
        <v>380</v>
      </c>
      <c r="S21" s="142">
        <v>380</v>
      </c>
      <c r="T21" s="142">
        <v>380</v>
      </c>
      <c r="U21" s="142">
        <v>380</v>
      </c>
      <c r="V21" s="66">
        <f t="shared" si="0"/>
        <v>5.85</v>
      </c>
      <c r="W21" s="66">
        <f t="shared" si="1"/>
        <v>1.3</v>
      </c>
      <c r="X21" s="66">
        <f t="shared" si="2"/>
        <v>7.666666666666667</v>
      </c>
      <c r="Y21" s="67">
        <f t="shared" si="3"/>
        <v>8.7999999999999989</v>
      </c>
      <c r="Z21" s="501"/>
      <c r="AA21" s="486"/>
      <c r="AB21" s="486"/>
      <c r="AC21" s="486"/>
      <c r="AD21" s="486"/>
      <c r="AE21" s="486"/>
      <c r="AF21" s="486"/>
      <c r="AG21" s="486"/>
      <c r="AH21" s="486"/>
      <c r="AI21" s="489"/>
      <c r="AJ21" s="489"/>
      <c r="AK21" s="129"/>
    </row>
    <row r="22" spans="1:37" ht="19.5" thickBot="1" x14ac:dyDescent="0.3">
      <c r="A22" s="493"/>
      <c r="B22" s="496"/>
      <c r="C22" s="499"/>
      <c r="D22" s="499"/>
      <c r="E22" s="145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148"/>
      <c r="S22" s="148"/>
      <c r="T22" s="148"/>
      <c r="U22" s="148"/>
      <c r="V22" s="70">
        <f t="shared" si="0"/>
        <v>0</v>
      </c>
      <c r="W22" s="70">
        <f t="shared" si="1"/>
        <v>0</v>
      </c>
      <c r="X22" s="70">
        <f t="shared" si="2"/>
        <v>0</v>
      </c>
      <c r="Y22" s="71">
        <f t="shared" si="3"/>
        <v>0</v>
      </c>
      <c r="Z22" s="502"/>
      <c r="AA22" s="487"/>
      <c r="AB22" s="487"/>
      <c r="AC22" s="487"/>
      <c r="AD22" s="487"/>
      <c r="AE22" s="487"/>
      <c r="AF22" s="487"/>
      <c r="AG22" s="487"/>
      <c r="AH22" s="487"/>
      <c r="AI22" s="490"/>
      <c r="AJ22" s="490"/>
      <c r="AK22" s="129"/>
    </row>
    <row r="23" spans="1:37" ht="18.75" x14ac:dyDescent="0.25">
      <c r="A23" s="491">
        <v>4</v>
      </c>
      <c r="B23" s="494" t="s">
        <v>147</v>
      </c>
      <c r="C23" s="497">
        <v>250</v>
      </c>
      <c r="D23" s="497">
        <f>250*0.9</f>
        <v>225</v>
      </c>
      <c r="E23" s="139">
        <v>1</v>
      </c>
      <c r="F23" s="81">
        <v>0</v>
      </c>
      <c r="G23" s="81">
        <v>0</v>
      </c>
      <c r="H23" s="81">
        <v>0</v>
      </c>
      <c r="I23" s="81">
        <v>0.3</v>
      </c>
      <c r="J23" s="81">
        <v>0</v>
      </c>
      <c r="K23" s="81">
        <v>0</v>
      </c>
      <c r="L23" s="81">
        <v>9.4</v>
      </c>
      <c r="M23" s="81">
        <v>0.2</v>
      </c>
      <c r="N23" s="81">
        <v>0</v>
      </c>
      <c r="O23" s="81">
        <v>0</v>
      </c>
      <c r="P23" s="81">
        <v>0.2</v>
      </c>
      <c r="Q23" s="81">
        <v>0.1</v>
      </c>
      <c r="R23" s="147">
        <v>380</v>
      </c>
      <c r="S23" s="147">
        <v>380</v>
      </c>
      <c r="T23" s="147">
        <v>380</v>
      </c>
      <c r="U23" s="147">
        <v>380</v>
      </c>
      <c r="V23" s="90">
        <f t="shared" si="0"/>
        <v>0</v>
      </c>
      <c r="W23" s="90">
        <f t="shared" si="1"/>
        <v>0.3</v>
      </c>
      <c r="X23" s="90">
        <f t="shared" si="2"/>
        <v>4.8</v>
      </c>
      <c r="Y23" s="91">
        <f t="shared" si="3"/>
        <v>0.15000000000000002</v>
      </c>
      <c r="Z23" s="500">
        <f>SUM(V23:V26)</f>
        <v>78.333333333333343</v>
      </c>
      <c r="AA23" s="485">
        <f>SUM(W23:W26)</f>
        <v>71.166666666666671</v>
      </c>
      <c r="AB23" s="485">
        <f>SUM(X23:X26)</f>
        <v>93.666666666666657</v>
      </c>
      <c r="AC23" s="485">
        <f>SUM(Y23:Y26)</f>
        <v>104.61666666666667</v>
      </c>
      <c r="AD23" s="485">
        <f t="shared" ref="AD23" si="9">Z23*0.38*0.9*SQRT(3)</f>
        <v>46.401641134770223</v>
      </c>
      <c r="AE23" s="485">
        <f t="shared" si="5"/>
        <v>42.156384605418907</v>
      </c>
      <c r="AF23" s="485">
        <f t="shared" si="5"/>
        <v>55.484515569661397</v>
      </c>
      <c r="AG23" s="485">
        <f t="shared" si="5"/>
        <v>61.970872638926103</v>
      </c>
      <c r="AH23" s="485">
        <f>MAX(Z23:AC26)</f>
        <v>104.61666666666667</v>
      </c>
      <c r="AI23" s="488">
        <f t="shared" ref="AI23" si="10">AH23*0.38*0.9*SQRT(3)</f>
        <v>61.970872638926103</v>
      </c>
      <c r="AJ23" s="488">
        <f>D23-AI23</f>
        <v>163.0291273610739</v>
      </c>
      <c r="AK23" s="129"/>
    </row>
    <row r="24" spans="1:37" ht="18.75" x14ac:dyDescent="0.25">
      <c r="A24" s="492"/>
      <c r="B24" s="495"/>
      <c r="C24" s="498"/>
      <c r="D24" s="498"/>
      <c r="E24" s="141">
        <v>2</v>
      </c>
      <c r="F24" s="53">
        <v>16</v>
      </c>
      <c r="G24" s="53">
        <v>32.4</v>
      </c>
      <c r="H24" s="53">
        <v>46.5</v>
      </c>
      <c r="I24" s="53">
        <v>16.8</v>
      </c>
      <c r="J24" s="53">
        <v>35.4</v>
      </c>
      <c r="K24" s="53">
        <v>46.1</v>
      </c>
      <c r="L24" s="53">
        <v>16.399999999999999</v>
      </c>
      <c r="M24" s="53">
        <v>38.9</v>
      </c>
      <c r="N24" s="53">
        <v>37.700000000000003</v>
      </c>
      <c r="O24" s="53">
        <v>17.100000000000001</v>
      </c>
      <c r="P24" s="53">
        <v>35.1</v>
      </c>
      <c r="Q24" s="53">
        <v>48.8</v>
      </c>
      <c r="R24" s="142">
        <v>380</v>
      </c>
      <c r="S24" s="142">
        <v>380</v>
      </c>
      <c r="T24" s="142">
        <v>380</v>
      </c>
      <c r="U24" s="142">
        <v>380</v>
      </c>
      <c r="V24" s="66">
        <f t="shared" si="0"/>
        <v>31.633333333333336</v>
      </c>
      <c r="W24" s="66">
        <f t="shared" si="1"/>
        <v>32.766666666666673</v>
      </c>
      <c r="X24" s="66">
        <f t="shared" si="2"/>
        <v>31</v>
      </c>
      <c r="Y24" s="67">
        <f t="shared" si="3"/>
        <v>33.666666666666664</v>
      </c>
      <c r="Z24" s="501"/>
      <c r="AA24" s="486"/>
      <c r="AB24" s="486"/>
      <c r="AC24" s="486"/>
      <c r="AD24" s="486"/>
      <c r="AE24" s="486"/>
      <c r="AF24" s="486"/>
      <c r="AG24" s="486"/>
      <c r="AH24" s="486"/>
      <c r="AI24" s="489"/>
      <c r="AJ24" s="489"/>
      <c r="AK24" s="129"/>
    </row>
    <row r="25" spans="1:37" ht="18.75" x14ac:dyDescent="0.25">
      <c r="A25" s="492"/>
      <c r="B25" s="495"/>
      <c r="C25" s="498"/>
      <c r="D25" s="498"/>
      <c r="E25" s="143">
        <v>3</v>
      </c>
      <c r="F25" s="57">
        <v>16.8</v>
      </c>
      <c r="G25" s="57">
        <v>28.5</v>
      </c>
      <c r="H25" s="57">
        <v>14.9</v>
      </c>
      <c r="I25" s="57">
        <v>18.399999999999999</v>
      </c>
      <c r="J25" s="57">
        <v>18.600000000000001</v>
      </c>
      <c r="K25" s="57">
        <v>15.8</v>
      </c>
      <c r="L25" s="57">
        <v>24.8</v>
      </c>
      <c r="M25" s="57">
        <v>28.2</v>
      </c>
      <c r="N25" s="57">
        <v>16.899999999999999</v>
      </c>
      <c r="O25" s="57">
        <v>53.2</v>
      </c>
      <c r="P25" s="57">
        <v>22.4</v>
      </c>
      <c r="Q25" s="57">
        <v>17.2</v>
      </c>
      <c r="R25" s="142">
        <v>380</v>
      </c>
      <c r="S25" s="142">
        <v>380</v>
      </c>
      <c r="T25" s="142">
        <v>380</v>
      </c>
      <c r="U25" s="142">
        <v>380</v>
      </c>
      <c r="V25" s="66">
        <f t="shared" si="0"/>
        <v>20.066666666666666</v>
      </c>
      <c r="W25" s="66">
        <f t="shared" si="1"/>
        <v>17.599999999999998</v>
      </c>
      <c r="X25" s="66">
        <f t="shared" si="2"/>
        <v>23.3</v>
      </c>
      <c r="Y25" s="67">
        <f t="shared" si="3"/>
        <v>30.933333333333334</v>
      </c>
      <c r="Z25" s="501"/>
      <c r="AA25" s="486"/>
      <c r="AB25" s="486"/>
      <c r="AC25" s="486"/>
      <c r="AD25" s="486"/>
      <c r="AE25" s="486"/>
      <c r="AF25" s="486"/>
      <c r="AG25" s="486"/>
      <c r="AH25" s="486"/>
      <c r="AI25" s="489"/>
      <c r="AJ25" s="489"/>
      <c r="AK25" s="129"/>
    </row>
    <row r="26" spans="1:37" ht="19.5" thickBot="1" x14ac:dyDescent="0.3">
      <c r="A26" s="493"/>
      <c r="B26" s="496"/>
      <c r="C26" s="499"/>
      <c r="D26" s="499"/>
      <c r="E26" s="149">
        <v>4</v>
      </c>
      <c r="F26" s="59">
        <v>15.6</v>
      </c>
      <c r="G26" s="59">
        <v>30.6</v>
      </c>
      <c r="H26" s="59">
        <v>33.700000000000003</v>
      </c>
      <c r="I26" s="59">
        <v>26.1</v>
      </c>
      <c r="J26" s="59">
        <v>21.4</v>
      </c>
      <c r="K26" s="59">
        <v>14</v>
      </c>
      <c r="L26" s="59">
        <v>20.9</v>
      </c>
      <c r="M26" s="59">
        <v>41.6</v>
      </c>
      <c r="N26" s="59">
        <v>41.2</v>
      </c>
      <c r="O26" s="59">
        <v>24.5</v>
      </c>
      <c r="P26" s="59">
        <v>39.5</v>
      </c>
      <c r="Q26" s="59">
        <v>55.6</v>
      </c>
      <c r="R26" s="148">
        <v>380</v>
      </c>
      <c r="S26" s="148">
        <v>380</v>
      </c>
      <c r="T26" s="148">
        <v>380</v>
      </c>
      <c r="U26" s="148">
        <v>380</v>
      </c>
      <c r="V26" s="70">
        <f t="shared" si="0"/>
        <v>26.633333333333336</v>
      </c>
      <c r="W26" s="70">
        <f t="shared" si="1"/>
        <v>20.5</v>
      </c>
      <c r="X26" s="70">
        <f t="shared" si="2"/>
        <v>34.56666666666667</v>
      </c>
      <c r="Y26" s="71">
        <f t="shared" si="3"/>
        <v>39.866666666666667</v>
      </c>
      <c r="Z26" s="502"/>
      <c r="AA26" s="487"/>
      <c r="AB26" s="487"/>
      <c r="AC26" s="487"/>
      <c r="AD26" s="487"/>
      <c r="AE26" s="487"/>
      <c r="AF26" s="487"/>
      <c r="AG26" s="487"/>
      <c r="AH26" s="487"/>
      <c r="AI26" s="490"/>
      <c r="AJ26" s="490"/>
      <c r="AK26" s="129"/>
    </row>
    <row r="27" spans="1:37" ht="18.75" x14ac:dyDescent="0.25">
      <c r="A27" s="491">
        <v>5</v>
      </c>
      <c r="B27" s="494" t="s">
        <v>74</v>
      </c>
      <c r="C27" s="497">
        <v>250</v>
      </c>
      <c r="D27" s="497">
        <f>250*0.9</f>
        <v>225</v>
      </c>
      <c r="E27" s="139">
        <v>1</v>
      </c>
      <c r="F27" s="81">
        <v>10.4</v>
      </c>
      <c r="G27" s="81">
        <v>4.2</v>
      </c>
      <c r="H27" s="81">
        <v>21.6</v>
      </c>
      <c r="I27" s="81">
        <v>34.799999999999997</v>
      </c>
      <c r="J27" s="81">
        <v>15.1</v>
      </c>
      <c r="K27" s="81">
        <v>21.6</v>
      </c>
      <c r="L27" s="81">
        <v>10.5</v>
      </c>
      <c r="M27" s="81">
        <v>16.8</v>
      </c>
      <c r="N27" s="81">
        <v>4.2</v>
      </c>
      <c r="O27" s="81">
        <v>14</v>
      </c>
      <c r="P27" s="81">
        <v>4</v>
      </c>
      <c r="Q27" s="81">
        <v>32.6</v>
      </c>
      <c r="R27" s="147">
        <v>380</v>
      </c>
      <c r="S27" s="147">
        <v>380</v>
      </c>
      <c r="T27" s="147">
        <v>380</v>
      </c>
      <c r="U27" s="147">
        <v>380</v>
      </c>
      <c r="V27" s="90">
        <f t="shared" si="0"/>
        <v>12.066666666666668</v>
      </c>
      <c r="W27" s="90">
        <f t="shared" si="1"/>
        <v>23.833333333333332</v>
      </c>
      <c r="X27" s="90">
        <f t="shared" si="2"/>
        <v>10.5</v>
      </c>
      <c r="Y27" s="91">
        <f t="shared" si="3"/>
        <v>16.866666666666667</v>
      </c>
      <c r="Z27" s="500">
        <f>SUM(V27:V29)</f>
        <v>38.56666666666667</v>
      </c>
      <c r="AA27" s="485">
        <f>SUM(W27:W29)</f>
        <v>49.166666666666664</v>
      </c>
      <c r="AB27" s="485">
        <f>SUM(X27:X29)</f>
        <v>50.466666666666669</v>
      </c>
      <c r="AC27" s="485">
        <f>SUM(Y27:Y29)</f>
        <v>51.266666666666666</v>
      </c>
      <c r="AD27" s="485">
        <f t="shared" ref="AD27" si="11">Z27*0.38*0.9*SQRT(3)</f>
        <v>22.84540374167198</v>
      </c>
      <c r="AE27" s="485">
        <f t="shared" si="5"/>
        <v>29.124434329270674</v>
      </c>
      <c r="AF27" s="485">
        <f t="shared" si="5"/>
        <v>29.89450411831579</v>
      </c>
      <c r="AG27" s="485">
        <f t="shared" si="5"/>
        <v>30.36839321926664</v>
      </c>
      <c r="AH27" s="485">
        <f>MAX(Z27:AC29)</f>
        <v>51.266666666666666</v>
      </c>
      <c r="AI27" s="488">
        <f t="shared" ref="AI27" si="12">AH27*0.38*0.9*SQRT(3)</f>
        <v>30.36839321926664</v>
      </c>
      <c r="AJ27" s="488">
        <f>D27-AI27</f>
        <v>194.63160678073336</v>
      </c>
      <c r="AK27" s="129"/>
    </row>
    <row r="28" spans="1:37" ht="19.5" thickBot="1" x14ac:dyDescent="0.3">
      <c r="A28" s="517"/>
      <c r="B28" s="498"/>
      <c r="C28" s="498"/>
      <c r="D28" s="498"/>
      <c r="E28" s="149">
        <v>2</v>
      </c>
      <c r="F28" s="59">
        <v>10.5</v>
      </c>
      <c r="G28" s="59">
        <v>10.4</v>
      </c>
      <c r="H28" s="59">
        <v>8.4</v>
      </c>
      <c r="I28" s="59">
        <v>32.200000000000003</v>
      </c>
      <c r="J28" s="59">
        <v>3.9</v>
      </c>
      <c r="K28" s="59">
        <v>4.0999999999999996</v>
      </c>
      <c r="L28" s="59">
        <v>21.4</v>
      </c>
      <c r="M28" s="59">
        <v>2.6</v>
      </c>
      <c r="N28" s="59">
        <v>29.6</v>
      </c>
      <c r="O28" s="59">
        <v>29.7</v>
      </c>
      <c r="P28" s="59">
        <v>22.4</v>
      </c>
      <c r="Q28" s="59">
        <v>5.4</v>
      </c>
      <c r="R28" s="148">
        <v>380</v>
      </c>
      <c r="S28" s="148">
        <v>380</v>
      </c>
      <c r="T28" s="148">
        <v>380</v>
      </c>
      <c r="U28" s="148">
        <v>380</v>
      </c>
      <c r="V28" s="70">
        <f t="shared" ref="V28" si="13">IF(AND(F28=0,G28=0,H28=0),0,IF(AND(F28=0,G28=0),H28,IF(AND(F28=0,H28=0),G28,IF(AND(G28=0,H28=0),F28,IF(F28=0,(G28+H28)/2,IF(G28=0,(F28+H28)/2,IF(H28=0,(F28+G28)/2,(F28+G28+H28)/3)))))))</f>
        <v>9.7666666666666657</v>
      </c>
      <c r="W28" s="70">
        <f t="shared" ref="W28" si="14">IF(AND(I28=0,J28=0,K28=0),0,IF(AND(I28=0,J28=0),K28,IF(AND(I28=0,K28=0),J28,IF(AND(J28=0,K28=0),I28,IF(I28=0,(J28+K28)/2,IF(J28=0,(I28+K28)/2,IF(K28=0,(I28+J28)/2,(I28+J28+K28)/3)))))))</f>
        <v>13.4</v>
      </c>
      <c r="X28" s="70">
        <f t="shared" ref="X28" si="15">IF(AND(L28=0,M28=0,N28=0),0,IF(AND(L28=0,M28=0),N28,IF(AND(L28=0,N28=0),M28,IF(AND(M28=0,N28=0),L28,IF(L28=0,(M28+N28)/2,IF(M28=0,(L28+N28)/2,IF(N28=0,(L28+M28)/2,(L28+M28+N28)/3)))))))</f>
        <v>17.866666666666667</v>
      </c>
      <c r="Y28" s="400">
        <f t="shared" ref="Y28" si="16">IF(AND(O28=0,P28=0,Q28=0),0,IF(AND(O28=0,P28=0),Q28,IF(AND(O28=0,Q28=0),P28,IF(AND(P28=0,Q28=0),O28,IF(O28=0,(P28+Q28)/2,IF(P28=0,(O28+Q28)/2,IF(Q28=0,(O28+P28)/2,(O28+P28+Q28)/3)))))))</f>
        <v>19.166666666666664</v>
      </c>
      <c r="Z28" s="518"/>
      <c r="AA28" s="512"/>
      <c r="AB28" s="512"/>
      <c r="AC28" s="512"/>
      <c r="AD28" s="512"/>
      <c r="AE28" s="512"/>
      <c r="AF28" s="512"/>
      <c r="AG28" s="512"/>
      <c r="AH28" s="512"/>
      <c r="AI28" s="513"/>
      <c r="AJ28" s="513"/>
      <c r="AK28" s="129"/>
    </row>
    <row r="29" spans="1:37" ht="19.5" thickBot="1" x14ac:dyDescent="0.3">
      <c r="A29" s="493"/>
      <c r="B29" s="496"/>
      <c r="C29" s="499"/>
      <c r="D29" s="499"/>
      <c r="E29" s="149">
        <v>3</v>
      </c>
      <c r="F29" s="59">
        <v>6.1</v>
      </c>
      <c r="G29" s="59">
        <v>11.5</v>
      </c>
      <c r="H29" s="59">
        <v>32.6</v>
      </c>
      <c r="I29" s="59">
        <v>1.8</v>
      </c>
      <c r="J29" s="59">
        <v>12.5</v>
      </c>
      <c r="K29" s="59">
        <v>21.5</v>
      </c>
      <c r="L29" s="59">
        <v>38.200000000000003</v>
      </c>
      <c r="M29" s="59">
        <v>2.8</v>
      </c>
      <c r="N29" s="59">
        <v>25.3</v>
      </c>
      <c r="O29" s="59">
        <v>33.1</v>
      </c>
      <c r="P29" s="59">
        <v>2.4</v>
      </c>
      <c r="Q29" s="59">
        <v>10.199999999999999</v>
      </c>
      <c r="R29" s="148">
        <v>380</v>
      </c>
      <c r="S29" s="148">
        <v>380</v>
      </c>
      <c r="T29" s="148">
        <v>380</v>
      </c>
      <c r="U29" s="148">
        <v>380</v>
      </c>
      <c r="V29" s="70">
        <f t="shared" si="0"/>
        <v>16.733333333333334</v>
      </c>
      <c r="W29" s="70">
        <f t="shared" si="1"/>
        <v>11.933333333333332</v>
      </c>
      <c r="X29" s="70">
        <f t="shared" si="2"/>
        <v>22.099999999999998</v>
      </c>
      <c r="Y29" s="71">
        <f t="shared" si="3"/>
        <v>15.233333333333334</v>
      </c>
      <c r="Z29" s="502"/>
      <c r="AA29" s="487"/>
      <c r="AB29" s="487"/>
      <c r="AC29" s="487"/>
      <c r="AD29" s="487"/>
      <c r="AE29" s="487"/>
      <c r="AF29" s="487"/>
      <c r="AG29" s="487"/>
      <c r="AH29" s="487"/>
      <c r="AI29" s="490"/>
      <c r="AJ29" s="490"/>
      <c r="AK29" s="129"/>
    </row>
    <row r="30" spans="1:37" ht="18.75" x14ac:dyDescent="0.25">
      <c r="A30" s="491">
        <v>6</v>
      </c>
      <c r="B30" s="494" t="s">
        <v>156</v>
      </c>
      <c r="C30" s="497">
        <v>315</v>
      </c>
      <c r="D30" s="497">
        <f>315*0.9</f>
        <v>283.5</v>
      </c>
      <c r="E30" s="139" t="s">
        <v>1068</v>
      </c>
      <c r="F30" s="81">
        <v>16.7</v>
      </c>
      <c r="G30" s="81">
        <v>16.8</v>
      </c>
      <c r="H30" s="81">
        <v>10.6</v>
      </c>
      <c r="I30" s="81">
        <v>22.9</v>
      </c>
      <c r="J30" s="81">
        <v>22.3</v>
      </c>
      <c r="K30" s="81">
        <v>19.100000000000001</v>
      </c>
      <c r="L30" s="81">
        <v>27.4</v>
      </c>
      <c r="M30" s="81">
        <v>24.8</v>
      </c>
      <c r="N30" s="81">
        <v>35.1</v>
      </c>
      <c r="O30" s="81">
        <v>26.1</v>
      </c>
      <c r="P30" s="81">
        <v>21.5</v>
      </c>
      <c r="Q30" s="81">
        <v>22.8</v>
      </c>
      <c r="R30" s="147">
        <v>380</v>
      </c>
      <c r="S30" s="147">
        <v>380</v>
      </c>
      <c r="T30" s="147">
        <v>380</v>
      </c>
      <c r="U30" s="147">
        <v>380</v>
      </c>
      <c r="V30" s="90">
        <f t="shared" si="0"/>
        <v>14.700000000000001</v>
      </c>
      <c r="W30" s="90">
        <f t="shared" si="1"/>
        <v>21.433333333333337</v>
      </c>
      <c r="X30" s="90">
        <f t="shared" si="2"/>
        <v>29.100000000000005</v>
      </c>
      <c r="Y30" s="91">
        <f t="shared" si="3"/>
        <v>23.466666666666669</v>
      </c>
      <c r="Z30" s="500">
        <f>SUM(V30:V34)</f>
        <v>98.066666666666663</v>
      </c>
      <c r="AA30" s="485">
        <f>SUM(W30:W34)</f>
        <v>74.566666666666663</v>
      </c>
      <c r="AB30" s="485">
        <f>SUM(X30:X34)</f>
        <v>130.9</v>
      </c>
      <c r="AC30" s="485">
        <f>SUM(Y30:Y34)</f>
        <v>89.466666666666669</v>
      </c>
      <c r="AD30" s="485">
        <f t="shared" ref="AD30:AG40" si="17">Z30*0.38*0.9*SQRT(3)</f>
        <v>58.090905624891064</v>
      </c>
      <c r="AE30" s="485">
        <f t="shared" si="17"/>
        <v>44.17041328445999</v>
      </c>
      <c r="AF30" s="485">
        <f t="shared" si="17"/>
        <v>77.54010414308199</v>
      </c>
      <c r="AG30" s="485">
        <f t="shared" si="17"/>
        <v>52.99659778966948</v>
      </c>
      <c r="AH30" s="485">
        <f>MAX(Z30:AC34)</f>
        <v>130.9</v>
      </c>
      <c r="AI30" s="488">
        <f t="shared" ref="AI30" si="18">AH30*0.38*0.9*SQRT(3)</f>
        <v>77.54010414308199</v>
      </c>
      <c r="AJ30" s="488">
        <f>D30-AI30</f>
        <v>205.95989585691802</v>
      </c>
      <c r="AK30" s="129"/>
    </row>
    <row r="31" spans="1:37" ht="18.75" x14ac:dyDescent="0.25">
      <c r="A31" s="492"/>
      <c r="B31" s="495"/>
      <c r="C31" s="498"/>
      <c r="D31" s="498"/>
      <c r="E31" s="141" t="s">
        <v>1069</v>
      </c>
      <c r="F31" s="53">
        <v>53.2</v>
      </c>
      <c r="G31" s="53">
        <v>72.8</v>
      </c>
      <c r="H31" s="53">
        <v>27.7</v>
      </c>
      <c r="I31" s="53">
        <v>44.1</v>
      </c>
      <c r="J31" s="53">
        <v>49.2</v>
      </c>
      <c r="K31" s="53">
        <v>36.200000000000003</v>
      </c>
      <c r="L31" s="53">
        <v>42.6</v>
      </c>
      <c r="M31" s="53">
        <v>46.7</v>
      </c>
      <c r="N31" s="53">
        <v>26.6</v>
      </c>
      <c r="O31" s="53">
        <v>46.6</v>
      </c>
      <c r="P31" s="53">
        <v>37.6</v>
      </c>
      <c r="Q31" s="53">
        <v>24.4</v>
      </c>
      <c r="R31" s="142">
        <v>380</v>
      </c>
      <c r="S31" s="142">
        <v>380</v>
      </c>
      <c r="T31" s="142">
        <v>380</v>
      </c>
      <c r="U31" s="142">
        <v>380</v>
      </c>
      <c r="V31" s="66">
        <f t="shared" si="0"/>
        <v>51.233333333333327</v>
      </c>
      <c r="W31" s="66">
        <f t="shared" si="1"/>
        <v>43.166666666666664</v>
      </c>
      <c r="X31" s="66">
        <f t="shared" si="2"/>
        <v>38.633333333333333</v>
      </c>
      <c r="Y31" s="67">
        <f t="shared" si="3"/>
        <v>36.199999999999996</v>
      </c>
      <c r="Z31" s="501"/>
      <c r="AA31" s="486"/>
      <c r="AB31" s="486"/>
      <c r="AC31" s="486"/>
      <c r="AD31" s="486"/>
      <c r="AE31" s="486"/>
      <c r="AF31" s="486"/>
      <c r="AG31" s="486"/>
      <c r="AH31" s="486"/>
      <c r="AI31" s="489"/>
      <c r="AJ31" s="489"/>
      <c r="AK31" s="129"/>
    </row>
    <row r="32" spans="1:37" ht="18.75" x14ac:dyDescent="0.25">
      <c r="A32" s="492"/>
      <c r="B32" s="495"/>
      <c r="C32" s="498"/>
      <c r="D32" s="498"/>
      <c r="E32" s="143" t="s">
        <v>1070</v>
      </c>
      <c r="F32" s="57">
        <v>26.2</v>
      </c>
      <c r="G32" s="57">
        <v>23</v>
      </c>
      <c r="H32" s="57">
        <v>47.2</v>
      </c>
      <c r="I32" s="57">
        <v>18.899999999999999</v>
      </c>
      <c r="J32" s="57">
        <v>7.8</v>
      </c>
      <c r="K32" s="57">
        <v>3.2</v>
      </c>
      <c r="L32" s="57">
        <v>14.2</v>
      </c>
      <c r="M32" s="57">
        <v>16.8</v>
      </c>
      <c r="N32" s="57">
        <v>22</v>
      </c>
      <c r="O32" s="57">
        <v>8.5</v>
      </c>
      <c r="P32" s="57">
        <v>3.7</v>
      </c>
      <c r="Q32" s="57">
        <v>0.2</v>
      </c>
      <c r="R32" s="144">
        <v>380</v>
      </c>
      <c r="S32" s="144">
        <v>380</v>
      </c>
      <c r="T32" s="144">
        <v>380</v>
      </c>
      <c r="U32" s="144">
        <v>380</v>
      </c>
      <c r="V32" s="66">
        <f t="shared" si="0"/>
        <v>32.133333333333333</v>
      </c>
      <c r="W32" s="66">
        <f t="shared" si="1"/>
        <v>9.9666666666666668</v>
      </c>
      <c r="X32" s="66">
        <f t="shared" si="2"/>
        <v>17.666666666666668</v>
      </c>
      <c r="Y32" s="67">
        <f t="shared" si="3"/>
        <v>4.1333333333333329</v>
      </c>
      <c r="Z32" s="501"/>
      <c r="AA32" s="486"/>
      <c r="AB32" s="486"/>
      <c r="AC32" s="486"/>
      <c r="AD32" s="486"/>
      <c r="AE32" s="486"/>
      <c r="AF32" s="486"/>
      <c r="AG32" s="486"/>
      <c r="AH32" s="486"/>
      <c r="AI32" s="489"/>
      <c r="AJ32" s="489"/>
      <c r="AK32" s="129"/>
    </row>
    <row r="33" spans="1:37" ht="19.5" thickBot="1" x14ac:dyDescent="0.3">
      <c r="A33" s="514"/>
      <c r="B33" s="515"/>
      <c r="C33" s="498"/>
      <c r="D33" s="498"/>
      <c r="E33" s="149" t="s">
        <v>1071</v>
      </c>
      <c r="F33" s="59"/>
      <c r="G33" s="59"/>
      <c r="H33" s="59"/>
      <c r="I33" s="59"/>
      <c r="J33" s="59"/>
      <c r="K33" s="59"/>
      <c r="L33" s="59">
        <v>28.8</v>
      </c>
      <c r="M33" s="59">
        <v>57.6</v>
      </c>
      <c r="N33" s="59">
        <v>18.8</v>
      </c>
      <c r="O33" s="59">
        <v>12.4</v>
      </c>
      <c r="P33" s="59">
        <v>4.7</v>
      </c>
      <c r="Q33" s="59">
        <v>37.700000000000003</v>
      </c>
      <c r="R33" s="148">
        <v>380</v>
      </c>
      <c r="S33" s="148">
        <v>380</v>
      </c>
      <c r="T33" s="148">
        <v>380</v>
      </c>
      <c r="U33" s="148">
        <v>380</v>
      </c>
      <c r="V33" s="70">
        <f t="shared" ref="V33" si="19">IF(AND(F33=0,G33=0,H33=0),0,IF(AND(F33=0,G33=0),H33,IF(AND(F33=0,H33=0),G33,IF(AND(G33=0,H33=0),F33,IF(F33=0,(G33+H33)/2,IF(G33=0,(F33+H33)/2,IF(H33=0,(F33+G33)/2,(F33+G33+H33)/3)))))))</f>
        <v>0</v>
      </c>
      <c r="W33" s="70">
        <f t="shared" ref="W33" si="20">IF(AND(I33=0,J33=0,K33=0),0,IF(AND(I33=0,J33=0),K33,IF(AND(I33=0,K33=0),J33,IF(AND(J33=0,K33=0),I33,IF(I33=0,(J33+K33)/2,IF(J33=0,(I33+K33)/2,IF(K33=0,(I33+J33)/2,(I33+J33+K33)/3)))))))</f>
        <v>0</v>
      </c>
      <c r="X33" s="70">
        <f t="shared" ref="X33" si="21">IF(AND(L33=0,M33=0,N33=0),0,IF(AND(L33=0,M33=0),N33,IF(AND(L33=0,N33=0),M33,IF(AND(M33=0,N33=0),L33,IF(L33=0,(M33+N33)/2,IF(M33=0,(L33+N33)/2,IF(N33=0,(L33+M33)/2,(L33+M33+N33)/3)))))))</f>
        <v>35.06666666666667</v>
      </c>
      <c r="Y33" s="400">
        <f t="shared" ref="Y33" si="22">IF(AND(O33=0,P33=0,Q33=0),0,IF(AND(O33=0,P33=0),Q33,IF(AND(O33=0,Q33=0),P33,IF(AND(P33=0,Q33=0),O33,IF(O33=0,(P33+Q33)/2,IF(P33=0,(O33+Q33)/2,IF(Q33=0,(O33+P33)/2,(O33+P33+Q33)/3)))))))</f>
        <v>18.266666666666669</v>
      </c>
      <c r="Z33" s="516"/>
      <c r="AA33" s="507"/>
      <c r="AB33" s="507"/>
      <c r="AC33" s="507"/>
      <c r="AD33" s="507"/>
      <c r="AE33" s="507"/>
      <c r="AF33" s="507"/>
      <c r="AG33" s="507"/>
      <c r="AH33" s="507"/>
      <c r="AI33" s="519"/>
      <c r="AJ33" s="519"/>
      <c r="AK33" s="129"/>
    </row>
    <row r="34" spans="1:37" ht="19.5" thickBot="1" x14ac:dyDescent="0.3">
      <c r="A34" s="493"/>
      <c r="B34" s="496"/>
      <c r="C34" s="499"/>
      <c r="D34" s="499"/>
      <c r="E34" s="149" t="s">
        <v>1072</v>
      </c>
      <c r="F34" s="59"/>
      <c r="G34" s="59"/>
      <c r="H34" s="59"/>
      <c r="I34" s="59"/>
      <c r="J34" s="59"/>
      <c r="K34" s="59"/>
      <c r="L34" s="59">
        <v>14.2</v>
      </c>
      <c r="M34" s="59">
        <v>9</v>
      </c>
      <c r="N34" s="59">
        <v>8.1</v>
      </c>
      <c r="O34" s="59">
        <v>5.5</v>
      </c>
      <c r="P34" s="59">
        <v>14.1</v>
      </c>
      <c r="Q34" s="59">
        <v>2.6</v>
      </c>
      <c r="R34" s="148">
        <v>380</v>
      </c>
      <c r="S34" s="148">
        <v>380</v>
      </c>
      <c r="T34" s="148">
        <v>380</v>
      </c>
      <c r="U34" s="148">
        <v>380</v>
      </c>
      <c r="V34" s="70">
        <f t="shared" si="0"/>
        <v>0</v>
      </c>
      <c r="W34" s="70">
        <f t="shared" si="1"/>
        <v>0</v>
      </c>
      <c r="X34" s="70">
        <f t="shared" si="2"/>
        <v>10.433333333333332</v>
      </c>
      <c r="Y34" s="71">
        <f t="shared" si="3"/>
        <v>7.4000000000000012</v>
      </c>
      <c r="Z34" s="502"/>
      <c r="AA34" s="487"/>
      <c r="AB34" s="487"/>
      <c r="AC34" s="487"/>
      <c r="AD34" s="487"/>
      <c r="AE34" s="487"/>
      <c r="AF34" s="487"/>
      <c r="AG34" s="487"/>
      <c r="AH34" s="487"/>
      <c r="AI34" s="490"/>
      <c r="AJ34" s="490"/>
      <c r="AK34" s="129"/>
    </row>
    <row r="35" spans="1:37" ht="18.75" x14ac:dyDescent="0.25">
      <c r="A35" s="491">
        <v>7</v>
      </c>
      <c r="B35" s="494" t="s">
        <v>92</v>
      </c>
      <c r="C35" s="509">
        <v>250</v>
      </c>
      <c r="D35" s="497">
        <f>250*0.9</f>
        <v>225</v>
      </c>
      <c r="E35" s="139" t="s">
        <v>1064</v>
      </c>
      <c r="F35" s="81">
        <v>1.5</v>
      </c>
      <c r="G35" s="81">
        <v>1.4</v>
      </c>
      <c r="H35" s="81">
        <v>1.4</v>
      </c>
      <c r="I35" s="81">
        <v>0.8</v>
      </c>
      <c r="J35" s="81">
        <v>2.4</v>
      </c>
      <c r="K35" s="81">
        <v>1.7</v>
      </c>
      <c r="L35" s="81">
        <v>1.7</v>
      </c>
      <c r="M35" s="81">
        <v>19.8</v>
      </c>
      <c r="N35" s="81">
        <v>0.6</v>
      </c>
      <c r="O35" s="81">
        <v>3.6</v>
      </c>
      <c r="P35" s="81">
        <v>21.7</v>
      </c>
      <c r="Q35" s="81">
        <v>0.4</v>
      </c>
      <c r="R35" s="147">
        <v>380</v>
      </c>
      <c r="S35" s="147">
        <v>380</v>
      </c>
      <c r="T35" s="147">
        <v>380</v>
      </c>
      <c r="U35" s="147">
        <v>380</v>
      </c>
      <c r="V35" s="90">
        <f t="shared" si="0"/>
        <v>1.4333333333333333</v>
      </c>
      <c r="W35" s="90">
        <f t="shared" si="1"/>
        <v>1.6333333333333335</v>
      </c>
      <c r="X35" s="90">
        <f t="shared" si="2"/>
        <v>7.3666666666666671</v>
      </c>
      <c r="Y35" s="91">
        <f t="shared" si="3"/>
        <v>8.5666666666666664</v>
      </c>
      <c r="Z35" s="500">
        <f>SUM(V35:V37)</f>
        <v>13.966666666666667</v>
      </c>
      <c r="AA35" s="485">
        <f>SUM(W35:W37)</f>
        <v>8.5</v>
      </c>
      <c r="AB35" s="485">
        <f>SUM(X35:X37)</f>
        <v>28.099999999999998</v>
      </c>
      <c r="AC35" s="485">
        <f>SUM(Y35:Y37)</f>
        <v>34.5</v>
      </c>
      <c r="AD35" s="485">
        <f t="shared" ref="AD35" si="23">Z35*0.38*0.9*SQRT(3)</f>
        <v>8.273313887433499</v>
      </c>
      <c r="AE35" s="485">
        <f t="shared" si="17"/>
        <v>5.0350716976027261</v>
      </c>
      <c r="AF35" s="485">
        <f t="shared" si="17"/>
        <v>16.645354670898421</v>
      </c>
      <c r="AG35" s="485">
        <f t="shared" si="17"/>
        <v>20.436467478505183</v>
      </c>
      <c r="AH35" s="485">
        <f>MAX(Z35:AC37)</f>
        <v>34.5</v>
      </c>
      <c r="AI35" s="488">
        <f t="shared" ref="AI35" si="24">AH35*0.38*0.9*SQRT(3)</f>
        <v>20.436467478505183</v>
      </c>
      <c r="AJ35" s="488">
        <f>D35-AI35</f>
        <v>204.56353252149481</v>
      </c>
      <c r="AK35" s="129"/>
    </row>
    <row r="36" spans="1:37" ht="18.75" x14ac:dyDescent="0.25">
      <c r="A36" s="492"/>
      <c r="B36" s="495"/>
      <c r="C36" s="510"/>
      <c r="D36" s="498"/>
      <c r="E36" s="141" t="s">
        <v>1065</v>
      </c>
      <c r="F36" s="53">
        <v>15.6</v>
      </c>
      <c r="G36" s="53">
        <v>20.6</v>
      </c>
      <c r="H36" s="53">
        <v>1.4</v>
      </c>
      <c r="I36" s="53">
        <v>2.6</v>
      </c>
      <c r="J36" s="53">
        <v>17.600000000000001</v>
      </c>
      <c r="K36" s="53">
        <v>0.4</v>
      </c>
      <c r="L36" s="53">
        <v>18.2</v>
      </c>
      <c r="M36" s="53">
        <v>24.4</v>
      </c>
      <c r="N36" s="53">
        <v>19.600000000000001</v>
      </c>
      <c r="O36" s="53">
        <v>20.399999999999999</v>
      </c>
      <c r="P36" s="53">
        <v>33.4</v>
      </c>
      <c r="Q36" s="53">
        <v>24</v>
      </c>
      <c r="R36" s="142">
        <v>380</v>
      </c>
      <c r="S36" s="142">
        <v>380</v>
      </c>
      <c r="T36" s="142">
        <v>380</v>
      </c>
      <c r="U36" s="142">
        <v>380</v>
      </c>
      <c r="V36" s="66">
        <f t="shared" si="0"/>
        <v>12.533333333333333</v>
      </c>
      <c r="W36" s="66">
        <f t="shared" si="1"/>
        <v>6.8666666666666671</v>
      </c>
      <c r="X36" s="66">
        <f t="shared" si="2"/>
        <v>20.733333333333331</v>
      </c>
      <c r="Y36" s="67">
        <f t="shared" si="3"/>
        <v>25.933333333333334</v>
      </c>
      <c r="Z36" s="501"/>
      <c r="AA36" s="486"/>
      <c r="AB36" s="486"/>
      <c r="AC36" s="486"/>
      <c r="AD36" s="486"/>
      <c r="AE36" s="486"/>
      <c r="AF36" s="486"/>
      <c r="AG36" s="486"/>
      <c r="AH36" s="486"/>
      <c r="AI36" s="489"/>
      <c r="AJ36" s="489"/>
      <c r="AK36" s="129"/>
    </row>
    <row r="37" spans="1:37" ht="19.5" thickBot="1" x14ac:dyDescent="0.3">
      <c r="A37" s="493"/>
      <c r="B37" s="496"/>
      <c r="C37" s="511"/>
      <c r="D37" s="499"/>
      <c r="E37" s="145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146"/>
      <c r="S37" s="146"/>
      <c r="T37" s="146"/>
      <c r="U37" s="146"/>
      <c r="V37" s="70">
        <f t="shared" si="0"/>
        <v>0</v>
      </c>
      <c r="W37" s="70">
        <f t="shared" si="1"/>
        <v>0</v>
      </c>
      <c r="X37" s="70">
        <f t="shared" si="2"/>
        <v>0</v>
      </c>
      <c r="Y37" s="71">
        <f t="shared" si="3"/>
        <v>0</v>
      </c>
      <c r="Z37" s="502"/>
      <c r="AA37" s="487"/>
      <c r="AB37" s="487"/>
      <c r="AC37" s="487"/>
      <c r="AD37" s="487"/>
      <c r="AE37" s="487"/>
      <c r="AF37" s="487"/>
      <c r="AG37" s="487"/>
      <c r="AH37" s="487"/>
      <c r="AI37" s="490"/>
      <c r="AJ37" s="490"/>
      <c r="AK37" s="129"/>
    </row>
    <row r="38" spans="1:37" ht="18.75" x14ac:dyDescent="0.25">
      <c r="A38" s="504">
        <v>8</v>
      </c>
      <c r="B38" s="505" t="s">
        <v>97</v>
      </c>
      <c r="C38" s="497">
        <v>160</v>
      </c>
      <c r="D38" s="497">
        <f>160*0.9</f>
        <v>144</v>
      </c>
      <c r="E38" s="150" t="s">
        <v>202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151">
        <v>380</v>
      </c>
      <c r="S38" s="151">
        <v>380</v>
      </c>
      <c r="T38" s="151">
        <v>380</v>
      </c>
      <c r="U38" s="151">
        <v>380</v>
      </c>
      <c r="V38" s="63">
        <f t="shared" si="0"/>
        <v>0</v>
      </c>
      <c r="W38" s="63">
        <f t="shared" si="1"/>
        <v>0</v>
      </c>
      <c r="X38" s="63">
        <f t="shared" si="2"/>
        <v>0</v>
      </c>
      <c r="Y38" s="64">
        <f t="shared" si="3"/>
        <v>0</v>
      </c>
      <c r="Z38" s="506">
        <f>SUM(V38:V39)</f>
        <v>0</v>
      </c>
      <c r="AA38" s="503">
        <f>SUM(W38:W39)</f>
        <v>0</v>
      </c>
      <c r="AB38" s="503">
        <f>SUM(X38:X39)</f>
        <v>0</v>
      </c>
      <c r="AC38" s="503">
        <f>SUM(Y38:Y39)</f>
        <v>0</v>
      </c>
      <c r="AD38" s="503">
        <f t="shared" ref="AD38" si="25">Z38*0.38*0.9*SQRT(3)</f>
        <v>0</v>
      </c>
      <c r="AE38" s="503">
        <f t="shared" si="17"/>
        <v>0</v>
      </c>
      <c r="AF38" s="503">
        <f t="shared" si="17"/>
        <v>0</v>
      </c>
      <c r="AG38" s="503">
        <f t="shared" si="17"/>
        <v>0</v>
      </c>
      <c r="AH38" s="503">
        <f>MAX(Z38:AC39)</f>
        <v>0</v>
      </c>
      <c r="AI38" s="508">
        <f t="shared" ref="AI38" si="26">AH38*0.38*0.9*SQRT(3)</f>
        <v>0</v>
      </c>
      <c r="AJ38" s="508">
        <f>D38-AI38</f>
        <v>144</v>
      </c>
      <c r="AK38" s="129"/>
    </row>
    <row r="39" spans="1:37" ht="19.5" thickBot="1" x14ac:dyDescent="0.3">
      <c r="A39" s="493"/>
      <c r="B39" s="496"/>
      <c r="C39" s="499"/>
      <c r="D39" s="499"/>
      <c r="E39" s="14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148">
        <v>380</v>
      </c>
      <c r="S39" s="148">
        <v>380</v>
      </c>
      <c r="T39" s="148">
        <v>380</v>
      </c>
      <c r="U39" s="148">
        <v>380</v>
      </c>
      <c r="V39" s="70">
        <f t="shared" si="0"/>
        <v>0</v>
      </c>
      <c r="W39" s="70">
        <f t="shared" si="1"/>
        <v>0</v>
      </c>
      <c r="X39" s="70">
        <f t="shared" si="2"/>
        <v>0</v>
      </c>
      <c r="Y39" s="71">
        <f t="shared" si="3"/>
        <v>0</v>
      </c>
      <c r="Z39" s="502"/>
      <c r="AA39" s="487"/>
      <c r="AB39" s="487"/>
      <c r="AC39" s="487"/>
      <c r="AD39" s="487"/>
      <c r="AE39" s="487"/>
      <c r="AF39" s="487"/>
      <c r="AG39" s="487"/>
      <c r="AH39" s="487"/>
      <c r="AI39" s="490"/>
      <c r="AJ39" s="490"/>
      <c r="AK39" s="129"/>
    </row>
    <row r="40" spans="1:37" ht="18.75" x14ac:dyDescent="0.25">
      <c r="A40" s="491">
        <v>9</v>
      </c>
      <c r="B40" s="494" t="s">
        <v>203</v>
      </c>
      <c r="C40" s="497">
        <v>100</v>
      </c>
      <c r="D40" s="497">
        <f>100*0.9</f>
        <v>90</v>
      </c>
      <c r="E40" s="139">
        <v>1</v>
      </c>
      <c r="F40" s="81">
        <v>6.5</v>
      </c>
      <c r="G40" s="81">
        <v>0.9</v>
      </c>
      <c r="H40" s="81">
        <v>7.6</v>
      </c>
      <c r="I40" s="81">
        <v>6.6</v>
      </c>
      <c r="J40" s="81">
        <v>0.5</v>
      </c>
      <c r="K40" s="81">
        <v>17.8</v>
      </c>
      <c r="L40" s="81">
        <v>9.8000000000000007</v>
      </c>
      <c r="M40" s="81">
        <v>0.3</v>
      </c>
      <c r="N40" s="81">
        <v>4.8</v>
      </c>
      <c r="O40" s="81">
        <v>4.2</v>
      </c>
      <c r="P40" s="81">
        <v>0.2</v>
      </c>
      <c r="Q40" s="81">
        <v>14.6</v>
      </c>
      <c r="R40" s="147">
        <v>380</v>
      </c>
      <c r="S40" s="147">
        <v>380</v>
      </c>
      <c r="T40" s="147">
        <v>380</v>
      </c>
      <c r="U40" s="147">
        <v>380</v>
      </c>
      <c r="V40" s="90">
        <f t="shared" si="0"/>
        <v>5</v>
      </c>
      <c r="W40" s="90">
        <f t="shared" si="1"/>
        <v>8.2999999999999989</v>
      </c>
      <c r="X40" s="90">
        <f t="shared" si="2"/>
        <v>4.9666666666666677</v>
      </c>
      <c r="Y40" s="91">
        <f t="shared" si="3"/>
        <v>6.333333333333333</v>
      </c>
      <c r="Z40" s="500">
        <f>SUM(V40:V42)</f>
        <v>29.566666666666666</v>
      </c>
      <c r="AA40" s="485">
        <f>SUM(W40:W42)</f>
        <v>53.133333333333326</v>
      </c>
      <c r="AB40" s="485">
        <f>SUM(X40:X42)</f>
        <v>36.533333333333339</v>
      </c>
      <c r="AC40" s="485">
        <f>SUM(Y40:Y42)</f>
        <v>63.033333333333346</v>
      </c>
      <c r="AD40" s="485">
        <f t="shared" ref="AD40" si="27">Z40*0.38*0.9*SQRT(3)</f>
        <v>17.514151355974974</v>
      </c>
      <c r="AE40" s="485">
        <f t="shared" si="17"/>
        <v>31.474134454818607</v>
      </c>
      <c r="AF40" s="485">
        <f t="shared" si="17"/>
        <v>21.640935610088583</v>
      </c>
      <c r="AG40" s="485">
        <f t="shared" si="17"/>
        <v>37.338512079085319</v>
      </c>
      <c r="AH40" s="485">
        <f>MAX(Z40:AC42)</f>
        <v>63.033333333333346</v>
      </c>
      <c r="AI40" s="488">
        <f t="shared" ref="AI40" si="28">AH40*0.38*0.9*SQRT(3)</f>
        <v>37.338512079085319</v>
      </c>
      <c r="AJ40" s="488">
        <f>D40-AI40</f>
        <v>52.661487920914681</v>
      </c>
      <c r="AK40" s="129"/>
    </row>
    <row r="41" spans="1:37" ht="18.75" x14ac:dyDescent="0.25">
      <c r="A41" s="492"/>
      <c r="B41" s="495"/>
      <c r="C41" s="498"/>
      <c r="D41" s="498"/>
      <c r="E41" s="141">
        <v>2</v>
      </c>
      <c r="F41" s="53">
        <v>0.2</v>
      </c>
      <c r="G41" s="53">
        <v>11.2</v>
      </c>
      <c r="H41" s="53">
        <v>17.8</v>
      </c>
      <c r="I41" s="53">
        <v>1.4</v>
      </c>
      <c r="J41" s="53">
        <v>27.3</v>
      </c>
      <c r="K41" s="53">
        <v>11.2</v>
      </c>
      <c r="L41" s="53">
        <v>4.5999999999999996</v>
      </c>
      <c r="M41" s="53">
        <v>13.6</v>
      </c>
      <c r="N41" s="53">
        <v>47.5</v>
      </c>
      <c r="O41" s="53">
        <v>9.5</v>
      </c>
      <c r="P41" s="53">
        <v>19.100000000000001</v>
      </c>
      <c r="Q41" s="53">
        <v>54.2</v>
      </c>
      <c r="R41" s="142">
        <v>380</v>
      </c>
      <c r="S41" s="142">
        <v>380</v>
      </c>
      <c r="T41" s="142">
        <v>380</v>
      </c>
      <c r="U41" s="142">
        <v>380</v>
      </c>
      <c r="V41" s="66">
        <f t="shared" si="0"/>
        <v>9.7333333333333325</v>
      </c>
      <c r="W41" s="66">
        <f t="shared" si="1"/>
        <v>13.299999999999999</v>
      </c>
      <c r="X41" s="66">
        <f t="shared" si="2"/>
        <v>21.900000000000002</v>
      </c>
      <c r="Y41" s="67">
        <f t="shared" si="3"/>
        <v>27.600000000000005</v>
      </c>
      <c r="Z41" s="501"/>
      <c r="AA41" s="486"/>
      <c r="AB41" s="486"/>
      <c r="AC41" s="486"/>
      <c r="AD41" s="486"/>
      <c r="AE41" s="486"/>
      <c r="AF41" s="486"/>
      <c r="AG41" s="486"/>
      <c r="AH41" s="486"/>
      <c r="AI41" s="489"/>
      <c r="AJ41" s="489"/>
      <c r="AK41" s="129"/>
    </row>
    <row r="42" spans="1:37" ht="19.5" thickBot="1" x14ac:dyDescent="0.3">
      <c r="A42" s="493"/>
      <c r="B42" s="496"/>
      <c r="C42" s="499"/>
      <c r="D42" s="499"/>
      <c r="E42" s="145">
        <v>3</v>
      </c>
      <c r="F42" s="93">
        <v>8.3000000000000007</v>
      </c>
      <c r="G42" s="93">
        <v>18.399999999999999</v>
      </c>
      <c r="H42" s="93">
        <v>17.8</v>
      </c>
      <c r="I42" s="93">
        <v>31.9</v>
      </c>
      <c r="J42" s="93">
        <v>12.2</v>
      </c>
      <c r="K42" s="93">
        <v>50.5</v>
      </c>
      <c r="L42" s="93">
        <v>10</v>
      </c>
      <c r="M42" s="93">
        <v>11.7</v>
      </c>
      <c r="N42" s="93">
        <v>7.3</v>
      </c>
      <c r="O42" s="93">
        <v>26.5</v>
      </c>
      <c r="P42" s="93">
        <v>26.2</v>
      </c>
      <c r="Q42" s="93">
        <v>34.6</v>
      </c>
      <c r="R42" s="146">
        <v>380</v>
      </c>
      <c r="S42" s="146">
        <v>380</v>
      </c>
      <c r="T42" s="146">
        <v>380</v>
      </c>
      <c r="U42" s="146">
        <v>380</v>
      </c>
      <c r="V42" s="70">
        <f t="shared" si="0"/>
        <v>14.833333333333334</v>
      </c>
      <c r="W42" s="70">
        <f t="shared" si="1"/>
        <v>31.533333333333331</v>
      </c>
      <c r="X42" s="70">
        <f t="shared" si="2"/>
        <v>9.6666666666666661</v>
      </c>
      <c r="Y42" s="71">
        <f t="shared" si="3"/>
        <v>29.100000000000005</v>
      </c>
      <c r="Z42" s="502"/>
      <c r="AA42" s="487"/>
      <c r="AB42" s="487"/>
      <c r="AC42" s="487"/>
      <c r="AD42" s="487"/>
      <c r="AE42" s="487"/>
      <c r="AF42" s="487"/>
      <c r="AG42" s="487"/>
      <c r="AH42" s="487"/>
      <c r="AI42" s="490"/>
      <c r="AJ42" s="490"/>
      <c r="AK42" s="129"/>
    </row>
    <row r="43" spans="1:37" x14ac:dyDescent="0.25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52">
        <f>SUM(AF12:AF42)</f>
        <v>346.27471514062358</v>
      </c>
      <c r="AG43" s="152">
        <f>SUM(AG12:AG42)</f>
        <v>322.01751678570218</v>
      </c>
      <c r="AH43" s="129"/>
      <c r="AI43" s="129"/>
      <c r="AJ43" s="129"/>
      <c r="AK43" s="129"/>
    </row>
    <row r="44" spans="1:37" x14ac:dyDescent="0.2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</row>
    <row r="45" spans="1:37" x14ac:dyDescent="0.25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</row>
    <row r="46" spans="1:37" x14ac:dyDescent="0.2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</row>
  </sheetData>
  <sheetProtection formatCells="0" formatColumns="0" formatRows="0" insertRows="0"/>
  <mergeCells count="165"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A12:AA16"/>
    <mergeCell ref="AI17:AI19"/>
    <mergeCell ref="AJ17:AJ19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B20:AB22"/>
    <mergeCell ref="AC20:AC22"/>
    <mergeCell ref="AC17:AC19"/>
    <mergeCell ref="AH12:AH16"/>
    <mergeCell ref="AI12:AI16"/>
    <mergeCell ref="AJ12:AJ16"/>
    <mergeCell ref="A17:A19"/>
    <mergeCell ref="B17:B19"/>
    <mergeCell ref="C17:C19"/>
    <mergeCell ref="D17:D19"/>
    <mergeCell ref="Z17:Z19"/>
    <mergeCell ref="AA17:AA19"/>
    <mergeCell ref="AB17:AB19"/>
    <mergeCell ref="AB12:AB16"/>
    <mergeCell ref="AC12:AC16"/>
    <mergeCell ref="AD12:AD16"/>
    <mergeCell ref="AE12:AE16"/>
    <mergeCell ref="AF12:AF16"/>
    <mergeCell ref="AG12:AG16"/>
    <mergeCell ref="A12:A16"/>
    <mergeCell ref="B12:B16"/>
    <mergeCell ref="C12:C16"/>
    <mergeCell ref="D12:D16"/>
    <mergeCell ref="Z12:Z16"/>
    <mergeCell ref="AD17:AD19"/>
    <mergeCell ref="AE17:AE19"/>
    <mergeCell ref="AF17:AF19"/>
    <mergeCell ref="AG17:AG19"/>
    <mergeCell ref="AH17:AH19"/>
    <mergeCell ref="AE23:AE26"/>
    <mergeCell ref="AF23:AF26"/>
    <mergeCell ref="AG23:AG26"/>
    <mergeCell ref="AH23:AH26"/>
    <mergeCell ref="AI23:AI26"/>
    <mergeCell ref="AJ23:AJ26"/>
    <mergeCell ref="AJ20:AJ22"/>
    <mergeCell ref="A23:A26"/>
    <mergeCell ref="B23:B26"/>
    <mergeCell ref="C23:C26"/>
    <mergeCell ref="D23:D26"/>
    <mergeCell ref="Z23:Z26"/>
    <mergeCell ref="AA23:AA26"/>
    <mergeCell ref="AB23:AB26"/>
    <mergeCell ref="AC23:AC26"/>
    <mergeCell ref="AD23:AD26"/>
    <mergeCell ref="AD20:AD22"/>
    <mergeCell ref="AE20:AE22"/>
    <mergeCell ref="AF20:AF22"/>
    <mergeCell ref="AG20:AG22"/>
    <mergeCell ref="AH20:AH22"/>
    <mergeCell ref="AI20:AI22"/>
    <mergeCell ref="A20:A22"/>
    <mergeCell ref="B20:B22"/>
    <mergeCell ref="C20:C22"/>
    <mergeCell ref="D20:D22"/>
    <mergeCell ref="Z20:Z22"/>
    <mergeCell ref="AA20:AA22"/>
    <mergeCell ref="AH27:AH29"/>
    <mergeCell ref="AI27:AI29"/>
    <mergeCell ref="AJ27:AJ29"/>
    <mergeCell ref="A30:A34"/>
    <mergeCell ref="B30:B34"/>
    <mergeCell ref="C30:C34"/>
    <mergeCell ref="D30:D34"/>
    <mergeCell ref="Z30:Z34"/>
    <mergeCell ref="AA30:AA34"/>
    <mergeCell ref="AB30:AB34"/>
    <mergeCell ref="AB27:AB29"/>
    <mergeCell ref="AC27:AC29"/>
    <mergeCell ref="AD27:AD29"/>
    <mergeCell ref="AE27:AE29"/>
    <mergeCell ref="AF27:AF29"/>
    <mergeCell ref="AG27:AG29"/>
    <mergeCell ref="A27:A29"/>
    <mergeCell ref="B27:B29"/>
    <mergeCell ref="C27:C29"/>
    <mergeCell ref="D27:D29"/>
    <mergeCell ref="Z27:Z29"/>
    <mergeCell ref="AA27:AA29"/>
    <mergeCell ref="AI30:AI34"/>
    <mergeCell ref="AJ30:AJ34"/>
    <mergeCell ref="A35:A37"/>
    <mergeCell ref="B35:B37"/>
    <mergeCell ref="C35:C37"/>
    <mergeCell ref="D35:D37"/>
    <mergeCell ref="Z35:Z37"/>
    <mergeCell ref="AA35:AA37"/>
    <mergeCell ref="AB35:AB37"/>
    <mergeCell ref="AC35:AC37"/>
    <mergeCell ref="AC30:AC34"/>
    <mergeCell ref="AD30:AD34"/>
    <mergeCell ref="AE30:AE34"/>
    <mergeCell ref="AF30:AF34"/>
    <mergeCell ref="AG30:AG34"/>
    <mergeCell ref="AH30:AH34"/>
    <mergeCell ref="AH38:AH39"/>
    <mergeCell ref="AI38:AI39"/>
    <mergeCell ref="AJ38:AJ39"/>
    <mergeCell ref="AJ35:AJ37"/>
    <mergeCell ref="AD35:AD37"/>
    <mergeCell ref="AE35:AE37"/>
    <mergeCell ref="AF35:AF37"/>
    <mergeCell ref="AG35:AG37"/>
    <mergeCell ref="AH35:AH37"/>
    <mergeCell ref="AI35:AI37"/>
    <mergeCell ref="A40:A42"/>
    <mergeCell ref="B40:B42"/>
    <mergeCell ref="C40:C42"/>
    <mergeCell ref="D40:D42"/>
    <mergeCell ref="Z40:Z42"/>
    <mergeCell ref="AA40:AA42"/>
    <mergeCell ref="AE38:AE39"/>
    <mergeCell ref="AF38:AF39"/>
    <mergeCell ref="AG38:AG39"/>
    <mergeCell ref="A38:A39"/>
    <mergeCell ref="B38:B39"/>
    <mergeCell ref="C38:C39"/>
    <mergeCell ref="D38:D39"/>
    <mergeCell ref="Z38:Z39"/>
    <mergeCell ref="AA38:AA39"/>
    <mergeCell ref="AB38:AB39"/>
    <mergeCell ref="AC38:AC39"/>
    <mergeCell ref="AD38:AD39"/>
    <mergeCell ref="AH40:AH42"/>
    <mergeCell ref="AI40:AI42"/>
    <mergeCell ref="AJ40:AJ42"/>
    <mergeCell ref="AB40:AB42"/>
    <mergeCell ref="AC40:AC42"/>
    <mergeCell ref="AD40:AD42"/>
    <mergeCell ref="AE40:AE42"/>
    <mergeCell ref="AF40:AF42"/>
    <mergeCell ref="AG40:AG42"/>
  </mergeCells>
  <pageMargins left="0.7" right="0.7" top="0.75" bottom="0.75" header="0.3" footer="0.3"/>
  <pageSetup paperSize="9" scale="92" orientation="portrait" r:id="rId1"/>
  <rowBreaks count="1" manualBreakCount="1">
    <brk id="42" max="16383" man="1"/>
  </rowBreaks>
  <colBreaks count="1" manualBreakCount="1">
    <brk id="11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95"/>
  <sheetViews>
    <sheetView view="pageBreakPreview" topLeftCell="Y462" zoomScale="80" zoomScaleNormal="80" zoomScaleSheetLayoutView="80" workbookViewId="0">
      <selection activeCell="AJ471" sqref="AJ471:AJ490"/>
    </sheetView>
  </sheetViews>
  <sheetFormatPr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5" width="10.7109375" style="262" customWidth="1"/>
    <col min="36" max="36" width="16.28515625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929" t="s">
        <v>798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1"/>
      <c r="R2" s="260"/>
      <c r="S2" s="260"/>
      <c r="T2" s="260"/>
      <c r="U2" s="261"/>
      <c r="V2" s="261"/>
    </row>
    <row r="3" spans="1:36" x14ac:dyDescent="0.25">
      <c r="A3" s="260"/>
      <c r="B3" s="932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8.5" x14ac:dyDescent="0.25">
      <c r="A5" s="260"/>
      <c r="B5" s="263"/>
      <c r="C5" s="263"/>
      <c r="D5" s="263"/>
      <c r="E5" s="263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14" t="s">
        <v>1</v>
      </c>
      <c r="W5" s="1014"/>
      <c r="X5" s="1014"/>
      <c r="Y5" s="1014"/>
      <c r="Z5" s="1014"/>
      <c r="AA5" s="1014"/>
      <c r="AB5" s="1014"/>
      <c r="AC5" s="1014"/>
      <c r="AD5" s="1014"/>
      <c r="AE5" s="1014"/>
      <c r="AF5" s="1014"/>
      <c r="AG5" s="1014"/>
      <c r="AH5" s="1014"/>
      <c r="AI5" s="314"/>
    </row>
    <row r="6" spans="1:36" ht="28.5" x14ac:dyDescent="0.25">
      <c r="A6" s="260"/>
      <c r="B6" s="263"/>
      <c r="C6" s="263"/>
      <c r="D6" s="263"/>
      <c r="E6" s="263"/>
      <c r="F6" s="1066"/>
      <c r="G6" s="1066"/>
      <c r="H6" s="1066"/>
      <c r="I6" s="1066"/>
      <c r="J6" s="1066"/>
      <c r="K6" s="1066"/>
      <c r="L6" s="1066"/>
      <c r="M6" s="1066"/>
      <c r="N6" s="1066"/>
      <c r="O6" s="1066"/>
      <c r="P6" s="1066"/>
      <c r="Q6" s="1066"/>
      <c r="R6" s="1066"/>
      <c r="S6" s="1066"/>
      <c r="T6" s="1066"/>
      <c r="U6" s="1066"/>
      <c r="V6" s="1014"/>
      <c r="W6" s="1014"/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  <c r="AI6" s="314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x14ac:dyDescent="0.25">
      <c r="A8" s="889" t="s">
        <v>2</v>
      </c>
      <c r="B8" s="911" t="s">
        <v>3</v>
      </c>
      <c r="C8" s="1026" t="s">
        <v>4</v>
      </c>
      <c r="D8" s="955" t="s">
        <v>5</v>
      </c>
      <c r="E8" s="911" t="s">
        <v>6</v>
      </c>
      <c r="F8" s="911" t="s">
        <v>7</v>
      </c>
      <c r="G8" s="1068"/>
      <c r="H8" s="1068"/>
      <c r="I8" s="1068"/>
      <c r="J8" s="1068"/>
      <c r="K8" s="1068"/>
      <c r="L8" s="1068"/>
      <c r="M8" s="1068"/>
      <c r="N8" s="1068"/>
      <c r="O8" s="1068"/>
      <c r="P8" s="1068"/>
      <c r="Q8" s="1068"/>
      <c r="R8" s="911" t="s">
        <v>8</v>
      </c>
      <c r="S8" s="911"/>
      <c r="T8" s="911"/>
      <c r="U8" s="911"/>
      <c r="V8" s="1064" t="s">
        <v>9</v>
      </c>
      <c r="W8" s="1064"/>
      <c r="X8" s="1064"/>
      <c r="Y8" s="1064"/>
      <c r="Z8" s="1064" t="s">
        <v>10</v>
      </c>
      <c r="AA8" s="1064"/>
      <c r="AB8" s="1064"/>
      <c r="AC8" s="1064"/>
      <c r="AD8" s="943" t="s">
        <v>11</v>
      </c>
      <c r="AE8" s="944"/>
      <c r="AF8" s="944"/>
      <c r="AG8" s="945"/>
      <c r="AH8" s="1064" t="s">
        <v>12</v>
      </c>
      <c r="AI8" s="924" t="s">
        <v>13</v>
      </c>
      <c r="AJ8" s="924" t="s">
        <v>14</v>
      </c>
    </row>
    <row r="9" spans="1:36" ht="33" customHeight="1" thickBot="1" x14ac:dyDescent="0.3">
      <c r="A9" s="889"/>
      <c r="B9" s="911"/>
      <c r="C9" s="922"/>
      <c r="D9" s="956"/>
      <c r="E9" s="911"/>
      <c r="F9" s="911" t="s">
        <v>15</v>
      </c>
      <c r="G9" s="911"/>
      <c r="H9" s="911"/>
      <c r="I9" s="911"/>
      <c r="J9" s="911"/>
      <c r="K9" s="911"/>
      <c r="L9" s="911" t="s">
        <v>16</v>
      </c>
      <c r="M9" s="911"/>
      <c r="N9" s="911"/>
      <c r="O9" s="911"/>
      <c r="P9" s="911"/>
      <c r="Q9" s="911"/>
      <c r="R9" s="911"/>
      <c r="S9" s="911"/>
      <c r="T9" s="911"/>
      <c r="U9" s="911"/>
      <c r="V9" s="1064"/>
      <c r="W9" s="1064"/>
      <c r="X9" s="1064"/>
      <c r="Y9" s="1064"/>
      <c r="Z9" s="1064"/>
      <c r="AA9" s="1064"/>
      <c r="AB9" s="1064"/>
      <c r="AC9" s="1064"/>
      <c r="AD9" s="946"/>
      <c r="AE9" s="947"/>
      <c r="AF9" s="947"/>
      <c r="AG9" s="948"/>
      <c r="AH9" s="1064"/>
      <c r="AI9" s="925"/>
      <c r="AJ9" s="925"/>
    </row>
    <row r="10" spans="1:36" ht="16.5" thickBot="1" x14ac:dyDescent="0.3">
      <c r="A10" s="889"/>
      <c r="B10" s="911"/>
      <c r="C10" s="922"/>
      <c r="D10" s="956"/>
      <c r="E10" s="911"/>
      <c r="F10" s="1067">
        <v>1000.4166666666666</v>
      </c>
      <c r="G10" s="1067"/>
      <c r="H10" s="1067"/>
      <c r="I10" s="1067">
        <v>1000.7916666666666</v>
      </c>
      <c r="J10" s="1067"/>
      <c r="K10" s="1067"/>
      <c r="L10" s="1067">
        <v>1000.4166666666666</v>
      </c>
      <c r="M10" s="1067"/>
      <c r="N10" s="1067"/>
      <c r="O10" s="1067">
        <v>1000.7916666666666</v>
      </c>
      <c r="P10" s="1067"/>
      <c r="Q10" s="1067"/>
      <c r="R10" s="911" t="s">
        <v>15</v>
      </c>
      <c r="S10" s="911"/>
      <c r="T10" s="911" t="s">
        <v>16</v>
      </c>
      <c r="U10" s="911"/>
      <c r="V10" s="1064" t="s">
        <v>15</v>
      </c>
      <c r="W10" s="1064"/>
      <c r="X10" s="1064" t="s">
        <v>16</v>
      </c>
      <c r="Y10" s="1064"/>
      <c r="Z10" s="1064" t="s">
        <v>15</v>
      </c>
      <c r="AA10" s="1064"/>
      <c r="AB10" s="1064" t="s">
        <v>16</v>
      </c>
      <c r="AC10" s="1064"/>
      <c r="AD10" s="927" t="s">
        <v>15</v>
      </c>
      <c r="AE10" s="928"/>
      <c r="AF10" s="927" t="s">
        <v>16</v>
      </c>
      <c r="AG10" s="928"/>
      <c r="AH10" s="1064"/>
      <c r="AI10" s="925"/>
      <c r="AJ10" s="925"/>
    </row>
    <row r="11" spans="1:36" ht="16.5" thickBot="1" x14ac:dyDescent="0.3">
      <c r="A11" s="1023"/>
      <c r="B11" s="1026"/>
      <c r="C11" s="922"/>
      <c r="D11" s="957"/>
      <c r="E11" s="1026"/>
      <c r="F11" s="315" t="s">
        <v>17</v>
      </c>
      <c r="G11" s="316" t="s">
        <v>18</v>
      </c>
      <c r="H11" s="317" t="s">
        <v>19</v>
      </c>
      <c r="I11" s="315" t="s">
        <v>17</v>
      </c>
      <c r="J11" s="316" t="s">
        <v>18</v>
      </c>
      <c r="K11" s="317" t="s">
        <v>19</v>
      </c>
      <c r="L11" s="315" t="s">
        <v>17</v>
      </c>
      <c r="M11" s="316" t="s">
        <v>18</v>
      </c>
      <c r="N11" s="317" t="s">
        <v>19</v>
      </c>
      <c r="O11" s="315" t="s">
        <v>17</v>
      </c>
      <c r="P11" s="316" t="s">
        <v>18</v>
      </c>
      <c r="Q11" s="317" t="s">
        <v>19</v>
      </c>
      <c r="R11" s="318">
        <v>1000.4166666666666</v>
      </c>
      <c r="S11" s="318">
        <v>1000.7916666666666</v>
      </c>
      <c r="T11" s="318">
        <v>1000.4166666666666</v>
      </c>
      <c r="U11" s="318">
        <v>1000.7916666666666</v>
      </c>
      <c r="V11" s="319">
        <v>1000.4166666666666</v>
      </c>
      <c r="W11" s="319">
        <v>1000.7916666666666</v>
      </c>
      <c r="X11" s="319">
        <v>1000.4166666666666</v>
      </c>
      <c r="Y11" s="319">
        <v>1000.7916666666666</v>
      </c>
      <c r="Z11" s="319">
        <v>1000.4166666666666</v>
      </c>
      <c r="AA11" s="319">
        <v>1000.7916666666666</v>
      </c>
      <c r="AB11" s="319">
        <v>1000.4166666666666</v>
      </c>
      <c r="AC11" s="319">
        <v>1000.7916666666666</v>
      </c>
      <c r="AD11" s="268">
        <v>1000.4166666666666</v>
      </c>
      <c r="AE11" s="268">
        <v>1000.7916666666666</v>
      </c>
      <c r="AF11" s="268">
        <v>1000.4166666666666</v>
      </c>
      <c r="AG11" s="272">
        <v>1000.7916666666666</v>
      </c>
      <c r="AH11" s="1065"/>
      <c r="AI11" s="926"/>
      <c r="AJ11" s="926"/>
    </row>
    <row r="12" spans="1:36" ht="18.75" x14ac:dyDescent="0.25">
      <c r="A12" s="955">
        <v>1</v>
      </c>
      <c r="B12" s="955" t="s">
        <v>24</v>
      </c>
      <c r="C12" s="1060" t="s">
        <v>93</v>
      </c>
      <c r="D12" s="1061">
        <f>100*0.9</f>
        <v>90</v>
      </c>
      <c r="E12" s="320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321"/>
      <c r="S12" s="321"/>
      <c r="T12" s="321"/>
      <c r="U12" s="322"/>
      <c r="V12" s="323">
        <f t="shared" ref="V12:V75" si="0">IF(AND(F12=0,G12=0,H12=0),0,IF(AND(F12=0,G12=0),H12,IF(AND(F12=0,H12=0),G12,IF(AND(G12=0,H12=0),F12,IF(F12=0,(G12+H12)/2,IF(G12=0,(F12+H12)/2,IF(H12=0,(F12+G12)/2,(F12+G12+H12)/3)))))))</f>
        <v>0</v>
      </c>
      <c r="W12" s="324">
        <f t="shared" ref="W12:W75" si="1">IF(AND(I12=0,J12=0,K12=0),0,IF(AND(I12=0,J12=0),K12,IF(AND(I12=0,K12=0),J12,IF(AND(J12=0,K12=0),I12,IF(I12=0,(J12+K12)/2,IF(J12=0,(I12+K12)/2,IF(K12=0,(I12+J12)/2,(I12+J12+K12)/3)))))))</f>
        <v>0</v>
      </c>
      <c r="X12" s="324">
        <f t="shared" ref="X12:X75" si="2">IF(AND(L12=0,M12=0,N12=0),0,IF(AND(L12=0,M12=0),N12,IF(AND(L12=0,N12=0),M12,IF(AND(M12=0,N12=0),L12,IF(L12=0,(M12+N12)/2,IF(M12=0,(L12+N12)/2,IF(N12=0,(L12+M12)/2,(L12+M12+N12)/3)))))))</f>
        <v>0</v>
      </c>
      <c r="Y12" s="325">
        <f t="shared" ref="Y12:Y75" si="3">IF(AND(O12=0,P12=0,Q12=0),0,IF(AND(O12=0,P12=0),Q12,IF(AND(O12=0,Q12=0),P12,IF(AND(P12=0,Q12=0),O12,IF(O12=0,(P12+Q12)/2,IF(P12=0,(O12+Q12)/2,IF(Q12=0,(O12+P12)/2,(O12+P12+Q12)/3)))))))</f>
        <v>0</v>
      </c>
      <c r="Z12" s="1045">
        <f>SUM(V12:V30)</f>
        <v>87.7</v>
      </c>
      <c r="AA12" s="1048">
        <f>SUM(W12:W30)</f>
        <v>67.133333333333326</v>
      </c>
      <c r="AB12" s="1048">
        <f>SUM(X12:X30)</f>
        <v>54</v>
      </c>
      <c r="AC12" s="1048">
        <f>SUM(Y12:Y30)</f>
        <v>72.866666666666674</v>
      </c>
      <c r="AD12" s="1048">
        <f>Z12*0.38*0.9*SQRT(3)</f>
        <v>51.950092691736366</v>
      </c>
      <c r="AE12" s="1048">
        <f t="shared" ref="AE12:AG12" si="4">AA12*0.38*0.9*SQRT(3)</f>
        <v>39.767193721458391</v>
      </c>
      <c r="AF12" s="1048">
        <f t="shared" si="4"/>
        <v>31.987514314182025</v>
      </c>
      <c r="AG12" s="1048">
        <f t="shared" si="4"/>
        <v>43.163398944939452</v>
      </c>
      <c r="AH12" s="1030">
        <f>MAX(Z12:AC30)</f>
        <v>87.7</v>
      </c>
      <c r="AI12" s="1027">
        <f>AH12*0.38*0.9*SQRT(3)</f>
        <v>51.950092691736366</v>
      </c>
      <c r="AJ12" s="1030">
        <f>D12-AI12</f>
        <v>38.049907308263634</v>
      </c>
    </row>
    <row r="13" spans="1:36" ht="18.75" x14ac:dyDescent="0.25">
      <c r="A13" s="956"/>
      <c r="B13" s="1058"/>
      <c r="C13" s="1058"/>
      <c r="D13" s="1062"/>
      <c r="E13" s="326" t="s">
        <v>799</v>
      </c>
      <c r="F13" s="276">
        <v>49.7</v>
      </c>
      <c r="G13" s="276">
        <v>38.9</v>
      </c>
      <c r="H13" s="276">
        <v>38.5</v>
      </c>
      <c r="I13" s="276">
        <v>51.1</v>
      </c>
      <c r="J13" s="276">
        <v>39.799999999999997</v>
      </c>
      <c r="K13" s="276">
        <v>40.1</v>
      </c>
      <c r="L13" s="276">
        <v>38.1</v>
      </c>
      <c r="M13" s="276">
        <v>42.3</v>
      </c>
      <c r="N13" s="276">
        <v>37.200000000000003</v>
      </c>
      <c r="O13" s="276">
        <v>20.5</v>
      </c>
      <c r="P13" s="276">
        <v>22.9</v>
      </c>
      <c r="Q13" s="276">
        <v>65.400000000000006</v>
      </c>
      <c r="R13" s="327">
        <v>230</v>
      </c>
      <c r="S13" s="327">
        <v>235</v>
      </c>
      <c r="T13" s="327">
        <v>234</v>
      </c>
      <c r="U13" s="328">
        <v>235</v>
      </c>
      <c r="V13" s="329">
        <f t="shared" si="0"/>
        <v>42.366666666666667</v>
      </c>
      <c r="W13" s="330">
        <f t="shared" si="1"/>
        <v>43.666666666666664</v>
      </c>
      <c r="X13" s="330">
        <f t="shared" si="2"/>
        <v>39.200000000000003</v>
      </c>
      <c r="Y13" s="331">
        <f t="shared" si="3"/>
        <v>36.266666666666673</v>
      </c>
      <c r="Z13" s="1046"/>
      <c r="AA13" s="1049"/>
      <c r="AB13" s="1049"/>
      <c r="AC13" s="1049"/>
      <c r="AD13" s="1049"/>
      <c r="AE13" s="1049"/>
      <c r="AF13" s="1049"/>
      <c r="AG13" s="1049"/>
      <c r="AH13" s="1031"/>
      <c r="AI13" s="1028"/>
      <c r="AJ13" s="1031"/>
    </row>
    <row r="14" spans="1:36" ht="18.75" x14ac:dyDescent="0.25">
      <c r="A14" s="956"/>
      <c r="B14" s="1058"/>
      <c r="C14" s="1058"/>
      <c r="D14" s="1062"/>
      <c r="E14" s="332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4"/>
      <c r="S14" s="334"/>
      <c r="T14" s="334"/>
      <c r="U14" s="335"/>
      <c r="V14" s="336">
        <f t="shared" si="0"/>
        <v>0</v>
      </c>
      <c r="W14" s="330">
        <f t="shared" si="1"/>
        <v>0</v>
      </c>
      <c r="X14" s="330">
        <f t="shared" si="2"/>
        <v>0</v>
      </c>
      <c r="Y14" s="331">
        <f t="shared" si="3"/>
        <v>0</v>
      </c>
      <c r="Z14" s="1046"/>
      <c r="AA14" s="1049"/>
      <c r="AB14" s="1049"/>
      <c r="AC14" s="1049"/>
      <c r="AD14" s="1049"/>
      <c r="AE14" s="1049"/>
      <c r="AF14" s="1049"/>
      <c r="AG14" s="1049"/>
      <c r="AH14" s="1031"/>
      <c r="AI14" s="1028"/>
      <c r="AJ14" s="1031"/>
    </row>
    <row r="15" spans="1:36" ht="18.75" x14ac:dyDescent="0.25">
      <c r="A15" s="956"/>
      <c r="B15" s="1058"/>
      <c r="C15" s="1058"/>
      <c r="D15" s="1062"/>
      <c r="E15" s="326" t="s">
        <v>800</v>
      </c>
      <c r="F15" s="276">
        <v>41.6</v>
      </c>
      <c r="G15" s="276">
        <v>49</v>
      </c>
      <c r="H15" s="276">
        <v>45.4</v>
      </c>
      <c r="I15" s="337">
        <v>22.3</v>
      </c>
      <c r="J15" s="337">
        <v>24.4</v>
      </c>
      <c r="K15" s="337">
        <v>23.7</v>
      </c>
      <c r="L15" s="337">
        <v>14.1</v>
      </c>
      <c r="M15" s="337">
        <v>23.5</v>
      </c>
      <c r="N15" s="337">
        <v>6.8</v>
      </c>
      <c r="O15" s="337">
        <v>27.7</v>
      </c>
      <c r="P15" s="337">
        <v>40.4</v>
      </c>
      <c r="Q15" s="337">
        <v>41.7</v>
      </c>
      <c r="R15" s="327">
        <v>235</v>
      </c>
      <c r="S15" s="327">
        <v>236</v>
      </c>
      <c r="T15" s="327">
        <v>235</v>
      </c>
      <c r="U15" s="328">
        <v>235</v>
      </c>
      <c r="V15" s="336">
        <f t="shared" si="0"/>
        <v>45.333333333333336</v>
      </c>
      <c r="W15" s="330">
        <f t="shared" si="1"/>
        <v>23.466666666666669</v>
      </c>
      <c r="X15" s="330">
        <f t="shared" si="2"/>
        <v>14.799999999999999</v>
      </c>
      <c r="Y15" s="331">
        <f t="shared" si="3"/>
        <v>36.6</v>
      </c>
      <c r="Z15" s="1046"/>
      <c r="AA15" s="1049"/>
      <c r="AB15" s="1049"/>
      <c r="AC15" s="1049"/>
      <c r="AD15" s="1049"/>
      <c r="AE15" s="1049"/>
      <c r="AF15" s="1049"/>
      <c r="AG15" s="1049"/>
      <c r="AH15" s="1031"/>
      <c r="AI15" s="1028"/>
      <c r="AJ15" s="1031"/>
    </row>
    <row r="16" spans="1:36" ht="18.75" x14ac:dyDescent="0.25">
      <c r="A16" s="956"/>
      <c r="B16" s="1058"/>
      <c r="C16" s="1058"/>
      <c r="D16" s="1062"/>
      <c r="E16" s="332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4"/>
      <c r="S16" s="334"/>
      <c r="T16" s="334"/>
      <c r="U16" s="335"/>
      <c r="V16" s="336">
        <f t="shared" si="0"/>
        <v>0</v>
      </c>
      <c r="W16" s="330">
        <f t="shared" si="1"/>
        <v>0</v>
      </c>
      <c r="X16" s="330">
        <f t="shared" si="2"/>
        <v>0</v>
      </c>
      <c r="Y16" s="331">
        <f t="shared" si="3"/>
        <v>0</v>
      </c>
      <c r="Z16" s="1046"/>
      <c r="AA16" s="1049"/>
      <c r="AB16" s="1049"/>
      <c r="AC16" s="1049"/>
      <c r="AD16" s="1049"/>
      <c r="AE16" s="1049"/>
      <c r="AF16" s="1049"/>
      <c r="AG16" s="1049"/>
      <c r="AH16" s="1031"/>
      <c r="AI16" s="1028"/>
      <c r="AJ16" s="1031"/>
    </row>
    <row r="17" spans="1:36" ht="18.75" x14ac:dyDescent="0.25">
      <c r="A17" s="956"/>
      <c r="B17" s="1058"/>
      <c r="C17" s="1058"/>
      <c r="D17" s="1062"/>
      <c r="E17" s="332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4"/>
      <c r="S17" s="334"/>
      <c r="T17" s="334"/>
      <c r="U17" s="335"/>
      <c r="V17" s="336">
        <f t="shared" si="0"/>
        <v>0</v>
      </c>
      <c r="W17" s="330">
        <f t="shared" si="1"/>
        <v>0</v>
      </c>
      <c r="X17" s="330">
        <f t="shared" si="2"/>
        <v>0</v>
      </c>
      <c r="Y17" s="331">
        <f t="shared" si="3"/>
        <v>0</v>
      </c>
      <c r="Z17" s="1046"/>
      <c r="AA17" s="1049"/>
      <c r="AB17" s="1049"/>
      <c r="AC17" s="1049"/>
      <c r="AD17" s="1049"/>
      <c r="AE17" s="1049"/>
      <c r="AF17" s="1049"/>
      <c r="AG17" s="1049"/>
      <c r="AH17" s="1031"/>
      <c r="AI17" s="1028"/>
      <c r="AJ17" s="1031"/>
    </row>
    <row r="18" spans="1:36" ht="18.75" x14ac:dyDescent="0.25">
      <c r="A18" s="956"/>
      <c r="B18" s="1058"/>
      <c r="C18" s="1058"/>
      <c r="D18" s="1062"/>
      <c r="E18" s="338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27"/>
      <c r="S18" s="327"/>
      <c r="T18" s="327"/>
      <c r="U18" s="328"/>
      <c r="V18" s="336">
        <f t="shared" si="0"/>
        <v>0</v>
      </c>
      <c r="W18" s="330">
        <f t="shared" si="1"/>
        <v>0</v>
      </c>
      <c r="X18" s="330">
        <f t="shared" si="2"/>
        <v>0</v>
      </c>
      <c r="Y18" s="331">
        <f t="shared" si="3"/>
        <v>0</v>
      </c>
      <c r="Z18" s="1046"/>
      <c r="AA18" s="1049"/>
      <c r="AB18" s="1049"/>
      <c r="AC18" s="1049"/>
      <c r="AD18" s="1049"/>
      <c r="AE18" s="1049"/>
      <c r="AF18" s="1049"/>
      <c r="AG18" s="1049"/>
      <c r="AH18" s="1031"/>
      <c r="AI18" s="1028"/>
      <c r="AJ18" s="1031"/>
    </row>
    <row r="19" spans="1:36" ht="18.75" x14ac:dyDescent="0.25">
      <c r="A19" s="956"/>
      <c r="B19" s="1058"/>
      <c r="C19" s="1058"/>
      <c r="D19" s="1062"/>
      <c r="E19" s="332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4"/>
      <c r="S19" s="334"/>
      <c r="T19" s="334"/>
      <c r="U19" s="335"/>
      <c r="V19" s="336">
        <f t="shared" si="0"/>
        <v>0</v>
      </c>
      <c r="W19" s="330">
        <f t="shared" si="1"/>
        <v>0</v>
      </c>
      <c r="X19" s="330">
        <f t="shared" si="2"/>
        <v>0</v>
      </c>
      <c r="Y19" s="331">
        <f t="shared" si="3"/>
        <v>0</v>
      </c>
      <c r="Z19" s="1046"/>
      <c r="AA19" s="1049"/>
      <c r="AB19" s="1049"/>
      <c r="AC19" s="1049"/>
      <c r="AD19" s="1049"/>
      <c r="AE19" s="1049"/>
      <c r="AF19" s="1049"/>
      <c r="AG19" s="1049"/>
      <c r="AH19" s="1031"/>
      <c r="AI19" s="1028"/>
      <c r="AJ19" s="1031"/>
    </row>
    <row r="20" spans="1:36" ht="18.75" x14ac:dyDescent="0.25">
      <c r="A20" s="956"/>
      <c r="B20" s="1058"/>
      <c r="C20" s="1058"/>
      <c r="D20" s="1062"/>
      <c r="E20" s="338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27"/>
      <c r="S20" s="327"/>
      <c r="T20" s="327"/>
      <c r="U20" s="328"/>
      <c r="V20" s="336">
        <f t="shared" si="0"/>
        <v>0</v>
      </c>
      <c r="W20" s="330">
        <f t="shared" si="1"/>
        <v>0</v>
      </c>
      <c r="X20" s="330">
        <f t="shared" si="2"/>
        <v>0</v>
      </c>
      <c r="Y20" s="331">
        <f t="shared" si="3"/>
        <v>0</v>
      </c>
      <c r="Z20" s="1046"/>
      <c r="AA20" s="1049"/>
      <c r="AB20" s="1049"/>
      <c r="AC20" s="1049"/>
      <c r="AD20" s="1049"/>
      <c r="AE20" s="1049"/>
      <c r="AF20" s="1049"/>
      <c r="AG20" s="1049"/>
      <c r="AH20" s="1031"/>
      <c r="AI20" s="1028"/>
      <c r="AJ20" s="1031"/>
    </row>
    <row r="21" spans="1:36" ht="18.75" x14ac:dyDescent="0.25">
      <c r="A21" s="956"/>
      <c r="B21" s="1058"/>
      <c r="C21" s="1058"/>
      <c r="D21" s="1062"/>
      <c r="E21" s="332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4"/>
      <c r="S21" s="334"/>
      <c r="T21" s="334"/>
      <c r="U21" s="335"/>
      <c r="V21" s="336">
        <f t="shared" si="0"/>
        <v>0</v>
      </c>
      <c r="W21" s="330">
        <f t="shared" si="1"/>
        <v>0</v>
      </c>
      <c r="X21" s="330">
        <f t="shared" si="2"/>
        <v>0</v>
      </c>
      <c r="Y21" s="331">
        <f t="shared" si="3"/>
        <v>0</v>
      </c>
      <c r="Z21" s="1046"/>
      <c r="AA21" s="1049"/>
      <c r="AB21" s="1049"/>
      <c r="AC21" s="1049"/>
      <c r="AD21" s="1049"/>
      <c r="AE21" s="1049"/>
      <c r="AF21" s="1049"/>
      <c r="AG21" s="1049"/>
      <c r="AH21" s="1031"/>
      <c r="AI21" s="1028"/>
      <c r="AJ21" s="1031"/>
    </row>
    <row r="22" spans="1:36" ht="18.75" x14ac:dyDescent="0.25">
      <c r="A22" s="956"/>
      <c r="B22" s="1058"/>
      <c r="C22" s="1058"/>
      <c r="D22" s="1062"/>
      <c r="E22" s="338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27"/>
      <c r="S22" s="327"/>
      <c r="T22" s="327"/>
      <c r="U22" s="328"/>
      <c r="V22" s="336">
        <f t="shared" si="0"/>
        <v>0</v>
      </c>
      <c r="W22" s="330">
        <f t="shared" si="1"/>
        <v>0</v>
      </c>
      <c r="X22" s="330">
        <f t="shared" si="2"/>
        <v>0</v>
      </c>
      <c r="Y22" s="331">
        <f t="shared" si="3"/>
        <v>0</v>
      </c>
      <c r="Z22" s="1046"/>
      <c r="AA22" s="1049"/>
      <c r="AB22" s="1049"/>
      <c r="AC22" s="1049"/>
      <c r="AD22" s="1049"/>
      <c r="AE22" s="1049"/>
      <c r="AF22" s="1049"/>
      <c r="AG22" s="1049"/>
      <c r="AH22" s="1031"/>
      <c r="AI22" s="1028"/>
      <c r="AJ22" s="1031"/>
    </row>
    <row r="23" spans="1:36" ht="18.75" x14ac:dyDescent="0.25">
      <c r="A23" s="956"/>
      <c r="B23" s="1058"/>
      <c r="C23" s="1058"/>
      <c r="D23" s="1062"/>
      <c r="E23" s="332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4"/>
      <c r="S23" s="334"/>
      <c r="T23" s="334"/>
      <c r="U23" s="335"/>
      <c r="V23" s="336">
        <f t="shared" si="0"/>
        <v>0</v>
      </c>
      <c r="W23" s="330">
        <f t="shared" si="1"/>
        <v>0</v>
      </c>
      <c r="X23" s="330">
        <f t="shared" si="2"/>
        <v>0</v>
      </c>
      <c r="Y23" s="331">
        <f t="shared" si="3"/>
        <v>0</v>
      </c>
      <c r="Z23" s="1046"/>
      <c r="AA23" s="1049"/>
      <c r="AB23" s="1049"/>
      <c r="AC23" s="1049"/>
      <c r="AD23" s="1049"/>
      <c r="AE23" s="1049"/>
      <c r="AF23" s="1049"/>
      <c r="AG23" s="1049"/>
      <c r="AH23" s="1031"/>
      <c r="AI23" s="1028"/>
      <c r="AJ23" s="1031"/>
    </row>
    <row r="24" spans="1:36" ht="18.75" x14ac:dyDescent="0.25">
      <c r="A24" s="956"/>
      <c r="B24" s="1058"/>
      <c r="C24" s="1058"/>
      <c r="D24" s="1062"/>
      <c r="E24" s="338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27"/>
      <c r="S24" s="327"/>
      <c r="T24" s="327"/>
      <c r="U24" s="328"/>
      <c r="V24" s="336">
        <f t="shared" si="0"/>
        <v>0</v>
      </c>
      <c r="W24" s="330">
        <f t="shared" si="1"/>
        <v>0</v>
      </c>
      <c r="X24" s="330">
        <f t="shared" si="2"/>
        <v>0</v>
      </c>
      <c r="Y24" s="331">
        <f t="shared" si="3"/>
        <v>0</v>
      </c>
      <c r="Z24" s="1046"/>
      <c r="AA24" s="1049"/>
      <c r="AB24" s="1049"/>
      <c r="AC24" s="1049"/>
      <c r="AD24" s="1049"/>
      <c r="AE24" s="1049"/>
      <c r="AF24" s="1049"/>
      <c r="AG24" s="1049"/>
      <c r="AH24" s="1031"/>
      <c r="AI24" s="1028"/>
      <c r="AJ24" s="1031"/>
    </row>
    <row r="25" spans="1:36" ht="18.75" x14ac:dyDescent="0.25">
      <c r="A25" s="956"/>
      <c r="B25" s="1058"/>
      <c r="C25" s="1058"/>
      <c r="D25" s="1062"/>
      <c r="E25" s="332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4"/>
      <c r="S25" s="334"/>
      <c r="T25" s="334"/>
      <c r="U25" s="335"/>
      <c r="V25" s="336">
        <f t="shared" si="0"/>
        <v>0</v>
      </c>
      <c r="W25" s="330">
        <f t="shared" si="1"/>
        <v>0</v>
      </c>
      <c r="X25" s="330">
        <f t="shared" si="2"/>
        <v>0</v>
      </c>
      <c r="Y25" s="331">
        <f t="shared" si="3"/>
        <v>0</v>
      </c>
      <c r="Z25" s="1046"/>
      <c r="AA25" s="1049"/>
      <c r="AB25" s="1049"/>
      <c r="AC25" s="1049"/>
      <c r="AD25" s="1049"/>
      <c r="AE25" s="1049"/>
      <c r="AF25" s="1049"/>
      <c r="AG25" s="1049"/>
      <c r="AH25" s="1031"/>
      <c r="AI25" s="1028"/>
      <c r="AJ25" s="1031"/>
    </row>
    <row r="26" spans="1:36" ht="18.75" x14ac:dyDescent="0.25">
      <c r="A26" s="956"/>
      <c r="B26" s="1058"/>
      <c r="C26" s="1058"/>
      <c r="D26" s="1062"/>
      <c r="E26" s="338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27"/>
      <c r="S26" s="327"/>
      <c r="T26" s="327"/>
      <c r="U26" s="328"/>
      <c r="V26" s="336">
        <f t="shared" si="0"/>
        <v>0</v>
      </c>
      <c r="W26" s="330">
        <f t="shared" si="1"/>
        <v>0</v>
      </c>
      <c r="X26" s="330">
        <f t="shared" si="2"/>
        <v>0</v>
      </c>
      <c r="Y26" s="331">
        <f t="shared" si="3"/>
        <v>0</v>
      </c>
      <c r="Z26" s="1046"/>
      <c r="AA26" s="1049"/>
      <c r="AB26" s="1049"/>
      <c r="AC26" s="1049"/>
      <c r="AD26" s="1049"/>
      <c r="AE26" s="1049"/>
      <c r="AF26" s="1049"/>
      <c r="AG26" s="1049"/>
      <c r="AH26" s="1031"/>
      <c r="AI26" s="1028"/>
      <c r="AJ26" s="1031"/>
    </row>
    <row r="27" spans="1:36" ht="18.75" x14ac:dyDescent="0.25">
      <c r="A27" s="956"/>
      <c r="B27" s="1058"/>
      <c r="C27" s="1058"/>
      <c r="D27" s="1062"/>
      <c r="E27" s="332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4"/>
      <c r="S27" s="334"/>
      <c r="T27" s="334"/>
      <c r="U27" s="335"/>
      <c r="V27" s="336">
        <f t="shared" si="0"/>
        <v>0</v>
      </c>
      <c r="W27" s="330">
        <f t="shared" si="1"/>
        <v>0</v>
      </c>
      <c r="X27" s="330">
        <f t="shared" si="2"/>
        <v>0</v>
      </c>
      <c r="Y27" s="331">
        <f t="shared" si="3"/>
        <v>0</v>
      </c>
      <c r="Z27" s="1046"/>
      <c r="AA27" s="1049"/>
      <c r="AB27" s="1049"/>
      <c r="AC27" s="1049"/>
      <c r="AD27" s="1049"/>
      <c r="AE27" s="1049"/>
      <c r="AF27" s="1049"/>
      <c r="AG27" s="1049"/>
      <c r="AH27" s="1031"/>
      <c r="AI27" s="1028"/>
      <c r="AJ27" s="1031"/>
    </row>
    <row r="28" spans="1:36" ht="18.75" x14ac:dyDescent="0.25">
      <c r="A28" s="956"/>
      <c r="B28" s="1058"/>
      <c r="C28" s="1058"/>
      <c r="D28" s="1062"/>
      <c r="E28" s="338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27"/>
      <c r="S28" s="327"/>
      <c r="T28" s="327"/>
      <c r="U28" s="328"/>
      <c r="V28" s="336">
        <f t="shared" si="0"/>
        <v>0</v>
      </c>
      <c r="W28" s="330">
        <f t="shared" si="1"/>
        <v>0</v>
      </c>
      <c r="X28" s="330">
        <f t="shared" si="2"/>
        <v>0</v>
      </c>
      <c r="Y28" s="331">
        <f t="shared" si="3"/>
        <v>0</v>
      </c>
      <c r="Z28" s="1046"/>
      <c r="AA28" s="1049"/>
      <c r="AB28" s="1049"/>
      <c r="AC28" s="1049"/>
      <c r="AD28" s="1049"/>
      <c r="AE28" s="1049"/>
      <c r="AF28" s="1049"/>
      <c r="AG28" s="1049"/>
      <c r="AH28" s="1031"/>
      <c r="AI28" s="1028"/>
      <c r="AJ28" s="1031"/>
    </row>
    <row r="29" spans="1:36" ht="18.75" x14ac:dyDescent="0.25">
      <c r="A29" s="956"/>
      <c r="B29" s="1058"/>
      <c r="C29" s="1058"/>
      <c r="D29" s="1062"/>
      <c r="E29" s="332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4"/>
      <c r="S29" s="334"/>
      <c r="T29" s="334"/>
      <c r="U29" s="335"/>
      <c r="V29" s="336">
        <f t="shared" si="0"/>
        <v>0</v>
      </c>
      <c r="W29" s="330">
        <f t="shared" si="1"/>
        <v>0</v>
      </c>
      <c r="X29" s="330">
        <f t="shared" si="2"/>
        <v>0</v>
      </c>
      <c r="Y29" s="331">
        <f t="shared" si="3"/>
        <v>0</v>
      </c>
      <c r="Z29" s="1046"/>
      <c r="AA29" s="1049"/>
      <c r="AB29" s="1049"/>
      <c r="AC29" s="1049"/>
      <c r="AD29" s="1049"/>
      <c r="AE29" s="1049"/>
      <c r="AF29" s="1049"/>
      <c r="AG29" s="1049"/>
      <c r="AH29" s="1031"/>
      <c r="AI29" s="1028"/>
      <c r="AJ29" s="1031"/>
    </row>
    <row r="30" spans="1:36" ht="19.5" thickBot="1" x14ac:dyDescent="0.3">
      <c r="A30" s="957"/>
      <c r="B30" s="1059"/>
      <c r="C30" s="1059"/>
      <c r="D30" s="1063"/>
      <c r="E30" s="339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1"/>
      <c r="S30" s="341"/>
      <c r="T30" s="341"/>
      <c r="U30" s="342"/>
      <c r="V30" s="343">
        <f t="shared" si="0"/>
        <v>0</v>
      </c>
      <c r="W30" s="344">
        <f t="shared" si="1"/>
        <v>0</v>
      </c>
      <c r="X30" s="344">
        <f t="shared" si="2"/>
        <v>0</v>
      </c>
      <c r="Y30" s="345">
        <f t="shared" si="3"/>
        <v>0</v>
      </c>
      <c r="Z30" s="1047"/>
      <c r="AA30" s="1050"/>
      <c r="AB30" s="1050"/>
      <c r="AC30" s="1050"/>
      <c r="AD30" s="1050"/>
      <c r="AE30" s="1050"/>
      <c r="AF30" s="1050"/>
      <c r="AG30" s="1050"/>
      <c r="AH30" s="1032"/>
      <c r="AI30" s="1029"/>
      <c r="AJ30" s="1032"/>
    </row>
    <row r="31" spans="1:36" ht="18.75" x14ac:dyDescent="0.25">
      <c r="A31" s="1069">
        <v>2</v>
      </c>
      <c r="B31" s="955" t="s">
        <v>28</v>
      </c>
      <c r="C31" s="1072" t="s">
        <v>801</v>
      </c>
      <c r="D31" s="1075">
        <f>100*0.9</f>
        <v>90</v>
      </c>
      <c r="E31" s="346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321"/>
      <c r="S31" s="321"/>
      <c r="T31" s="321"/>
      <c r="U31" s="322"/>
      <c r="V31" s="323">
        <f t="shared" si="0"/>
        <v>0</v>
      </c>
      <c r="W31" s="347">
        <f t="shared" si="1"/>
        <v>0</v>
      </c>
      <c r="X31" s="347">
        <f t="shared" si="2"/>
        <v>0</v>
      </c>
      <c r="Y31" s="348">
        <f t="shared" si="3"/>
        <v>0</v>
      </c>
      <c r="Z31" s="1045">
        <f>SUM(V31:V50)</f>
        <v>108.7</v>
      </c>
      <c r="AA31" s="1048">
        <f t="shared" ref="AA31:AC31" si="5">SUM(W31:W50)</f>
        <v>56.3</v>
      </c>
      <c r="AB31" s="1048">
        <f t="shared" si="5"/>
        <v>129.56666666666666</v>
      </c>
      <c r="AC31" s="1048">
        <f t="shared" si="5"/>
        <v>91.033333333333346</v>
      </c>
      <c r="AD31" s="1048">
        <f>Z31*0.38*0.9*SQRT(3)</f>
        <v>64.389681591696046</v>
      </c>
      <c r="AE31" s="1048">
        <f t="shared" ref="AE31:AG91" si="6">AA31*0.38*0.9*SQRT(3)</f>
        <v>33.349945479415702</v>
      </c>
      <c r="AF31" s="1048">
        <f t="shared" si="6"/>
        <v>76.750288974830568</v>
      </c>
      <c r="AG31" s="1048">
        <f t="shared" si="6"/>
        <v>53.924630612364894</v>
      </c>
      <c r="AH31" s="1030">
        <f>MAX(Z31:AC50)</f>
        <v>129.56666666666666</v>
      </c>
      <c r="AI31" s="1027">
        <f t="shared" ref="AI31" si="7">AH31*0.38*0.9*SQRT(3)</f>
        <v>76.750288974830568</v>
      </c>
      <c r="AJ31" s="1030">
        <f t="shared" ref="AJ31" si="8">D31-AI31</f>
        <v>13.249711025169432</v>
      </c>
    </row>
    <row r="32" spans="1:36" ht="18.75" x14ac:dyDescent="0.25">
      <c r="A32" s="1070"/>
      <c r="B32" s="1058"/>
      <c r="C32" s="1073"/>
      <c r="D32" s="1076"/>
      <c r="E32" s="276" t="s">
        <v>802</v>
      </c>
      <c r="F32" s="276">
        <v>64.5</v>
      </c>
      <c r="G32" s="276">
        <v>45.6</v>
      </c>
      <c r="H32" s="276">
        <v>50.8</v>
      </c>
      <c r="I32" s="276">
        <v>15.5</v>
      </c>
      <c r="J32" s="276">
        <v>21.6</v>
      </c>
      <c r="K32" s="276">
        <v>27.5</v>
      </c>
      <c r="L32" s="276">
        <v>103.8</v>
      </c>
      <c r="M32" s="276">
        <v>96.2</v>
      </c>
      <c r="N32" s="276">
        <v>84.5</v>
      </c>
      <c r="O32" s="276">
        <v>44.4</v>
      </c>
      <c r="P32" s="276">
        <v>45.1</v>
      </c>
      <c r="Q32" s="276">
        <v>48.4</v>
      </c>
      <c r="R32" s="327">
        <v>230</v>
      </c>
      <c r="S32" s="327">
        <v>240</v>
      </c>
      <c r="T32" s="327">
        <v>237</v>
      </c>
      <c r="U32" s="328">
        <v>237</v>
      </c>
      <c r="V32" s="336">
        <f t="shared" si="0"/>
        <v>53.633333333333326</v>
      </c>
      <c r="W32" s="330">
        <f t="shared" si="1"/>
        <v>21.533333333333331</v>
      </c>
      <c r="X32" s="330">
        <f t="shared" si="2"/>
        <v>94.833333333333329</v>
      </c>
      <c r="Y32" s="331">
        <f t="shared" si="3"/>
        <v>45.966666666666669</v>
      </c>
      <c r="Z32" s="1046"/>
      <c r="AA32" s="1049"/>
      <c r="AB32" s="1049"/>
      <c r="AC32" s="1049"/>
      <c r="AD32" s="1049"/>
      <c r="AE32" s="1049"/>
      <c r="AF32" s="1049"/>
      <c r="AG32" s="1049"/>
      <c r="AH32" s="1031"/>
      <c r="AI32" s="1028"/>
      <c r="AJ32" s="1031"/>
    </row>
    <row r="33" spans="1:36" ht="18.75" x14ac:dyDescent="0.25">
      <c r="A33" s="1070"/>
      <c r="B33" s="1058"/>
      <c r="C33" s="1073"/>
      <c r="D33" s="1076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4"/>
      <c r="S33" s="334"/>
      <c r="T33" s="334"/>
      <c r="U33" s="335"/>
      <c r="V33" s="336">
        <f t="shared" si="0"/>
        <v>0</v>
      </c>
      <c r="W33" s="330">
        <f t="shared" si="1"/>
        <v>0</v>
      </c>
      <c r="X33" s="330">
        <f t="shared" si="2"/>
        <v>0</v>
      </c>
      <c r="Y33" s="331">
        <f t="shared" si="3"/>
        <v>0</v>
      </c>
      <c r="Z33" s="1046"/>
      <c r="AA33" s="1049"/>
      <c r="AB33" s="1049"/>
      <c r="AC33" s="1049"/>
      <c r="AD33" s="1049"/>
      <c r="AE33" s="1049"/>
      <c r="AF33" s="1049"/>
      <c r="AG33" s="1049"/>
      <c r="AH33" s="1031"/>
      <c r="AI33" s="1028"/>
      <c r="AJ33" s="1031"/>
    </row>
    <row r="34" spans="1:36" ht="18.75" x14ac:dyDescent="0.25">
      <c r="A34" s="1070"/>
      <c r="B34" s="1058"/>
      <c r="C34" s="1073"/>
      <c r="D34" s="1076"/>
      <c r="E34" s="276" t="s">
        <v>803</v>
      </c>
      <c r="F34" s="276">
        <v>33</v>
      </c>
      <c r="G34" s="276">
        <v>25.8</v>
      </c>
      <c r="H34" s="276">
        <v>24.1</v>
      </c>
      <c r="I34" s="337">
        <v>8.8000000000000007</v>
      </c>
      <c r="J34" s="337">
        <v>7.6</v>
      </c>
      <c r="K34" s="337">
        <v>4.3</v>
      </c>
      <c r="L34" s="337">
        <v>12.5</v>
      </c>
      <c r="M34" s="337">
        <v>7.5</v>
      </c>
      <c r="N34" s="337">
        <v>5.2</v>
      </c>
      <c r="O34" s="337">
        <v>27.3</v>
      </c>
      <c r="P34" s="337">
        <v>25.6</v>
      </c>
      <c r="Q34" s="337">
        <v>16.899999999999999</v>
      </c>
      <c r="R34" s="327">
        <v>230</v>
      </c>
      <c r="S34" s="327">
        <v>240</v>
      </c>
      <c r="T34" s="327">
        <v>238</v>
      </c>
      <c r="U34" s="328">
        <v>238</v>
      </c>
      <c r="V34" s="336">
        <f t="shared" si="0"/>
        <v>27.633333333333336</v>
      </c>
      <c r="W34" s="330">
        <f t="shared" si="1"/>
        <v>6.8999999999999995</v>
      </c>
      <c r="X34" s="330">
        <f t="shared" si="2"/>
        <v>8.4</v>
      </c>
      <c r="Y34" s="331">
        <f t="shared" si="3"/>
        <v>23.266666666666669</v>
      </c>
      <c r="Z34" s="1046"/>
      <c r="AA34" s="1049"/>
      <c r="AB34" s="1049"/>
      <c r="AC34" s="1049"/>
      <c r="AD34" s="1049"/>
      <c r="AE34" s="1049"/>
      <c r="AF34" s="1049"/>
      <c r="AG34" s="1049"/>
      <c r="AH34" s="1031"/>
      <c r="AI34" s="1028"/>
      <c r="AJ34" s="1031"/>
    </row>
    <row r="35" spans="1:36" ht="18.75" hidden="1" x14ac:dyDescent="0.25">
      <c r="A35" s="1070"/>
      <c r="B35" s="1058"/>
      <c r="C35" s="1073"/>
      <c r="D35" s="1076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4"/>
      <c r="S35" s="334"/>
      <c r="T35" s="334"/>
      <c r="U35" s="335"/>
      <c r="V35" s="336">
        <f t="shared" si="0"/>
        <v>0</v>
      </c>
      <c r="W35" s="330">
        <f t="shared" si="1"/>
        <v>0</v>
      </c>
      <c r="X35" s="330">
        <f t="shared" si="2"/>
        <v>0</v>
      </c>
      <c r="Y35" s="331">
        <f t="shared" si="3"/>
        <v>0</v>
      </c>
      <c r="Z35" s="1046"/>
      <c r="AA35" s="1049"/>
      <c r="AB35" s="1049"/>
      <c r="AC35" s="1049"/>
      <c r="AD35" s="1049"/>
      <c r="AE35" s="1049"/>
      <c r="AF35" s="1049"/>
      <c r="AG35" s="1049"/>
      <c r="AH35" s="1031"/>
      <c r="AI35" s="1028"/>
      <c r="AJ35" s="1031"/>
    </row>
    <row r="36" spans="1:36" ht="18.75" hidden="1" x14ac:dyDescent="0.25">
      <c r="A36" s="1070"/>
      <c r="B36" s="1058"/>
      <c r="C36" s="1073"/>
      <c r="D36" s="1076"/>
      <c r="E36" s="276" t="s">
        <v>804</v>
      </c>
      <c r="F36" s="276">
        <v>14.3</v>
      </c>
      <c r="G36" s="276">
        <v>26.1</v>
      </c>
      <c r="H36" s="276">
        <v>32.799999999999997</v>
      </c>
      <c r="I36" s="337">
        <v>15.1</v>
      </c>
      <c r="J36" s="337">
        <v>23.3</v>
      </c>
      <c r="K36" s="337">
        <v>26.3</v>
      </c>
      <c r="L36" s="337">
        <v>13.8</v>
      </c>
      <c r="M36" s="337">
        <v>27.1</v>
      </c>
      <c r="N36" s="337">
        <v>27.7</v>
      </c>
      <c r="O36" s="337">
        <v>12.9</v>
      </c>
      <c r="P36" s="337">
        <v>27</v>
      </c>
      <c r="Q36" s="337">
        <v>17.5</v>
      </c>
      <c r="R36" s="327">
        <v>239</v>
      </c>
      <c r="S36" s="327">
        <v>240</v>
      </c>
      <c r="T36" s="327">
        <v>238</v>
      </c>
      <c r="U36" s="328">
        <v>238</v>
      </c>
      <c r="V36" s="336">
        <f t="shared" si="0"/>
        <v>24.400000000000002</v>
      </c>
      <c r="W36" s="330">
        <f t="shared" si="1"/>
        <v>21.566666666666666</v>
      </c>
      <c r="X36" s="330">
        <f t="shared" si="2"/>
        <v>22.866666666666671</v>
      </c>
      <c r="Y36" s="331">
        <f t="shared" si="3"/>
        <v>19.133333333333333</v>
      </c>
      <c r="Z36" s="1046"/>
      <c r="AA36" s="1049"/>
      <c r="AB36" s="1049"/>
      <c r="AC36" s="1049"/>
      <c r="AD36" s="1049"/>
      <c r="AE36" s="1049"/>
      <c r="AF36" s="1049"/>
      <c r="AG36" s="1049"/>
      <c r="AH36" s="1031"/>
      <c r="AI36" s="1028"/>
      <c r="AJ36" s="1031"/>
    </row>
    <row r="37" spans="1:36" ht="18.75" hidden="1" x14ac:dyDescent="0.25">
      <c r="A37" s="1070"/>
      <c r="B37" s="1058"/>
      <c r="C37" s="1073"/>
      <c r="D37" s="1076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4"/>
      <c r="S37" s="334"/>
      <c r="T37" s="334"/>
      <c r="U37" s="335"/>
      <c r="V37" s="336">
        <f t="shared" si="0"/>
        <v>0</v>
      </c>
      <c r="W37" s="330">
        <f t="shared" si="1"/>
        <v>0</v>
      </c>
      <c r="X37" s="330">
        <f t="shared" si="2"/>
        <v>0</v>
      </c>
      <c r="Y37" s="331">
        <f t="shared" si="3"/>
        <v>0</v>
      </c>
      <c r="Z37" s="1046"/>
      <c r="AA37" s="1049"/>
      <c r="AB37" s="1049"/>
      <c r="AC37" s="1049"/>
      <c r="AD37" s="1049"/>
      <c r="AE37" s="1049"/>
      <c r="AF37" s="1049"/>
      <c r="AG37" s="1049"/>
      <c r="AH37" s="1031"/>
      <c r="AI37" s="1028"/>
      <c r="AJ37" s="1031"/>
    </row>
    <row r="38" spans="1:36" ht="18.75" hidden="1" x14ac:dyDescent="0.25">
      <c r="A38" s="1070"/>
      <c r="B38" s="1058"/>
      <c r="C38" s="1073"/>
      <c r="D38" s="1076"/>
      <c r="E38" s="276" t="s">
        <v>805</v>
      </c>
      <c r="F38" s="276">
        <v>0.7</v>
      </c>
      <c r="G38" s="276">
        <v>8.1</v>
      </c>
      <c r="H38" s="276">
        <v>0.3</v>
      </c>
      <c r="I38" s="337">
        <v>0</v>
      </c>
      <c r="J38" s="337">
        <v>6.3</v>
      </c>
      <c r="K38" s="337">
        <v>0</v>
      </c>
      <c r="L38" s="337">
        <v>1.5</v>
      </c>
      <c r="M38" s="337">
        <v>8.1</v>
      </c>
      <c r="N38" s="337">
        <v>0.8</v>
      </c>
      <c r="O38" s="337">
        <v>1.2</v>
      </c>
      <c r="P38" s="337">
        <v>6.1</v>
      </c>
      <c r="Q38" s="337">
        <v>0.7</v>
      </c>
      <c r="R38" s="327">
        <v>239</v>
      </c>
      <c r="S38" s="327">
        <v>239</v>
      </c>
      <c r="T38" s="327">
        <v>239</v>
      </c>
      <c r="U38" s="328">
        <v>239</v>
      </c>
      <c r="V38" s="336">
        <f t="shared" si="0"/>
        <v>3.0333333333333332</v>
      </c>
      <c r="W38" s="330">
        <f t="shared" si="1"/>
        <v>6.3</v>
      </c>
      <c r="X38" s="330">
        <f t="shared" si="2"/>
        <v>3.4666666666666668</v>
      </c>
      <c r="Y38" s="331">
        <f t="shared" si="3"/>
        <v>2.6666666666666665</v>
      </c>
      <c r="Z38" s="1046"/>
      <c r="AA38" s="1049"/>
      <c r="AB38" s="1049"/>
      <c r="AC38" s="1049"/>
      <c r="AD38" s="1049"/>
      <c r="AE38" s="1049"/>
      <c r="AF38" s="1049"/>
      <c r="AG38" s="1049"/>
      <c r="AH38" s="1031"/>
      <c r="AI38" s="1028"/>
      <c r="AJ38" s="1031"/>
    </row>
    <row r="39" spans="1:36" ht="18.75" x14ac:dyDescent="0.25">
      <c r="A39" s="1070"/>
      <c r="B39" s="1058"/>
      <c r="C39" s="1073"/>
      <c r="D39" s="1076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4"/>
      <c r="S39" s="334"/>
      <c r="T39" s="334"/>
      <c r="U39" s="335"/>
      <c r="V39" s="336">
        <f t="shared" si="0"/>
        <v>0</v>
      </c>
      <c r="W39" s="330">
        <f t="shared" si="1"/>
        <v>0</v>
      </c>
      <c r="X39" s="330">
        <f t="shared" si="2"/>
        <v>0</v>
      </c>
      <c r="Y39" s="331">
        <f t="shared" si="3"/>
        <v>0</v>
      </c>
      <c r="Z39" s="1046"/>
      <c r="AA39" s="1049"/>
      <c r="AB39" s="1049"/>
      <c r="AC39" s="1049"/>
      <c r="AD39" s="1049"/>
      <c r="AE39" s="1049"/>
      <c r="AF39" s="1049"/>
      <c r="AG39" s="1049"/>
      <c r="AH39" s="1031"/>
      <c r="AI39" s="1028"/>
      <c r="AJ39" s="1031"/>
    </row>
    <row r="40" spans="1:36" ht="18.75" x14ac:dyDescent="0.25">
      <c r="A40" s="1070"/>
      <c r="B40" s="1058"/>
      <c r="C40" s="1073"/>
      <c r="D40" s="1076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27"/>
      <c r="S40" s="327"/>
      <c r="T40" s="327"/>
      <c r="U40" s="328"/>
      <c r="V40" s="336">
        <f t="shared" si="0"/>
        <v>0</v>
      </c>
      <c r="W40" s="330">
        <f t="shared" si="1"/>
        <v>0</v>
      </c>
      <c r="X40" s="330">
        <f t="shared" si="2"/>
        <v>0</v>
      </c>
      <c r="Y40" s="331">
        <f t="shared" si="3"/>
        <v>0</v>
      </c>
      <c r="Z40" s="1046"/>
      <c r="AA40" s="1049"/>
      <c r="AB40" s="1049"/>
      <c r="AC40" s="1049"/>
      <c r="AD40" s="1049"/>
      <c r="AE40" s="1049"/>
      <c r="AF40" s="1049"/>
      <c r="AG40" s="1049"/>
      <c r="AH40" s="1031"/>
      <c r="AI40" s="1028"/>
      <c r="AJ40" s="1031"/>
    </row>
    <row r="41" spans="1:36" ht="18.75" x14ac:dyDescent="0.25">
      <c r="A41" s="1070"/>
      <c r="B41" s="1058"/>
      <c r="C41" s="1073"/>
      <c r="D41" s="1076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4"/>
      <c r="S41" s="334"/>
      <c r="T41" s="334"/>
      <c r="U41" s="335"/>
      <c r="V41" s="336">
        <f t="shared" si="0"/>
        <v>0</v>
      </c>
      <c r="W41" s="330">
        <f t="shared" si="1"/>
        <v>0</v>
      </c>
      <c r="X41" s="330">
        <f t="shared" si="2"/>
        <v>0</v>
      </c>
      <c r="Y41" s="331">
        <f t="shared" si="3"/>
        <v>0</v>
      </c>
      <c r="Z41" s="1046"/>
      <c r="AA41" s="1049"/>
      <c r="AB41" s="1049"/>
      <c r="AC41" s="1049"/>
      <c r="AD41" s="1049"/>
      <c r="AE41" s="1049"/>
      <c r="AF41" s="1049"/>
      <c r="AG41" s="1049"/>
      <c r="AH41" s="1031"/>
      <c r="AI41" s="1028"/>
      <c r="AJ41" s="1031"/>
    </row>
    <row r="42" spans="1:36" ht="18.75" x14ac:dyDescent="0.25">
      <c r="A42" s="1070"/>
      <c r="B42" s="1058"/>
      <c r="C42" s="1073"/>
      <c r="D42" s="1076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27"/>
      <c r="S42" s="327"/>
      <c r="T42" s="327"/>
      <c r="U42" s="328"/>
      <c r="V42" s="336">
        <f t="shared" si="0"/>
        <v>0</v>
      </c>
      <c r="W42" s="330">
        <f t="shared" si="1"/>
        <v>0</v>
      </c>
      <c r="X42" s="330">
        <f t="shared" si="2"/>
        <v>0</v>
      </c>
      <c r="Y42" s="331">
        <f t="shared" si="3"/>
        <v>0</v>
      </c>
      <c r="Z42" s="1046"/>
      <c r="AA42" s="1049"/>
      <c r="AB42" s="1049"/>
      <c r="AC42" s="1049"/>
      <c r="AD42" s="1049"/>
      <c r="AE42" s="1049"/>
      <c r="AF42" s="1049"/>
      <c r="AG42" s="1049"/>
      <c r="AH42" s="1031"/>
      <c r="AI42" s="1028"/>
      <c r="AJ42" s="1031"/>
    </row>
    <row r="43" spans="1:36" ht="18.75" x14ac:dyDescent="0.25">
      <c r="A43" s="1070"/>
      <c r="B43" s="1058"/>
      <c r="C43" s="1073"/>
      <c r="D43" s="1076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4"/>
      <c r="S43" s="334"/>
      <c r="T43" s="334"/>
      <c r="U43" s="335"/>
      <c r="V43" s="336">
        <f t="shared" si="0"/>
        <v>0</v>
      </c>
      <c r="W43" s="330">
        <f t="shared" si="1"/>
        <v>0</v>
      </c>
      <c r="X43" s="330">
        <f t="shared" si="2"/>
        <v>0</v>
      </c>
      <c r="Y43" s="331">
        <f t="shared" si="3"/>
        <v>0</v>
      </c>
      <c r="Z43" s="1046"/>
      <c r="AA43" s="1049"/>
      <c r="AB43" s="1049"/>
      <c r="AC43" s="1049"/>
      <c r="AD43" s="1049"/>
      <c r="AE43" s="1049"/>
      <c r="AF43" s="1049"/>
      <c r="AG43" s="1049"/>
      <c r="AH43" s="1031"/>
      <c r="AI43" s="1028"/>
      <c r="AJ43" s="1031"/>
    </row>
    <row r="44" spans="1:36" ht="18.75" x14ac:dyDescent="0.25">
      <c r="A44" s="1070"/>
      <c r="B44" s="1058"/>
      <c r="C44" s="1073"/>
      <c r="D44" s="1076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27"/>
      <c r="S44" s="327"/>
      <c r="T44" s="327"/>
      <c r="U44" s="328"/>
      <c r="V44" s="336">
        <f t="shared" si="0"/>
        <v>0</v>
      </c>
      <c r="W44" s="330">
        <f t="shared" si="1"/>
        <v>0</v>
      </c>
      <c r="X44" s="330">
        <f t="shared" si="2"/>
        <v>0</v>
      </c>
      <c r="Y44" s="331">
        <f t="shared" si="3"/>
        <v>0</v>
      </c>
      <c r="Z44" s="1046"/>
      <c r="AA44" s="1049"/>
      <c r="AB44" s="1049"/>
      <c r="AC44" s="1049"/>
      <c r="AD44" s="1049"/>
      <c r="AE44" s="1049"/>
      <c r="AF44" s="1049"/>
      <c r="AG44" s="1049"/>
      <c r="AH44" s="1031"/>
      <c r="AI44" s="1028"/>
      <c r="AJ44" s="1031"/>
    </row>
    <row r="45" spans="1:36" ht="18.75" x14ac:dyDescent="0.25">
      <c r="A45" s="1070"/>
      <c r="B45" s="1058"/>
      <c r="C45" s="1073"/>
      <c r="D45" s="1076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4"/>
      <c r="S45" s="334"/>
      <c r="T45" s="334"/>
      <c r="U45" s="335"/>
      <c r="V45" s="336">
        <f t="shared" si="0"/>
        <v>0</v>
      </c>
      <c r="W45" s="330">
        <f t="shared" si="1"/>
        <v>0</v>
      </c>
      <c r="X45" s="330">
        <f t="shared" si="2"/>
        <v>0</v>
      </c>
      <c r="Y45" s="331">
        <f t="shared" si="3"/>
        <v>0</v>
      </c>
      <c r="Z45" s="1046"/>
      <c r="AA45" s="1049"/>
      <c r="AB45" s="1049"/>
      <c r="AC45" s="1049"/>
      <c r="AD45" s="1049"/>
      <c r="AE45" s="1049"/>
      <c r="AF45" s="1049"/>
      <c r="AG45" s="1049"/>
      <c r="AH45" s="1031"/>
      <c r="AI45" s="1028"/>
      <c r="AJ45" s="1031"/>
    </row>
    <row r="46" spans="1:36" ht="18.75" x14ac:dyDescent="0.25">
      <c r="A46" s="1070"/>
      <c r="B46" s="1058"/>
      <c r="C46" s="1073"/>
      <c r="D46" s="1076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27"/>
      <c r="S46" s="327"/>
      <c r="T46" s="327"/>
      <c r="U46" s="328"/>
      <c r="V46" s="336">
        <f t="shared" si="0"/>
        <v>0</v>
      </c>
      <c r="W46" s="330">
        <f t="shared" si="1"/>
        <v>0</v>
      </c>
      <c r="X46" s="330">
        <f t="shared" si="2"/>
        <v>0</v>
      </c>
      <c r="Y46" s="331">
        <f t="shared" si="3"/>
        <v>0</v>
      </c>
      <c r="Z46" s="1046"/>
      <c r="AA46" s="1049"/>
      <c r="AB46" s="1049"/>
      <c r="AC46" s="1049"/>
      <c r="AD46" s="1049"/>
      <c r="AE46" s="1049"/>
      <c r="AF46" s="1049"/>
      <c r="AG46" s="1049"/>
      <c r="AH46" s="1031"/>
      <c r="AI46" s="1028"/>
      <c r="AJ46" s="1031"/>
    </row>
    <row r="47" spans="1:36" ht="18.75" x14ac:dyDescent="0.25">
      <c r="A47" s="1070"/>
      <c r="B47" s="1058"/>
      <c r="C47" s="1073"/>
      <c r="D47" s="1076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4"/>
      <c r="S47" s="334"/>
      <c r="T47" s="334"/>
      <c r="U47" s="335"/>
      <c r="V47" s="336">
        <f t="shared" si="0"/>
        <v>0</v>
      </c>
      <c r="W47" s="330">
        <f t="shared" si="1"/>
        <v>0</v>
      </c>
      <c r="X47" s="330">
        <f t="shared" si="2"/>
        <v>0</v>
      </c>
      <c r="Y47" s="331">
        <f t="shared" si="3"/>
        <v>0</v>
      </c>
      <c r="Z47" s="1046"/>
      <c r="AA47" s="1049"/>
      <c r="AB47" s="1049"/>
      <c r="AC47" s="1049"/>
      <c r="AD47" s="1049"/>
      <c r="AE47" s="1049"/>
      <c r="AF47" s="1049"/>
      <c r="AG47" s="1049"/>
      <c r="AH47" s="1031"/>
      <c r="AI47" s="1028"/>
      <c r="AJ47" s="1031"/>
    </row>
    <row r="48" spans="1:36" ht="18.75" x14ac:dyDescent="0.25">
      <c r="A48" s="1070"/>
      <c r="B48" s="1058"/>
      <c r="C48" s="1073"/>
      <c r="D48" s="1076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27"/>
      <c r="S48" s="327"/>
      <c r="T48" s="327"/>
      <c r="U48" s="328"/>
      <c r="V48" s="336">
        <f t="shared" si="0"/>
        <v>0</v>
      </c>
      <c r="W48" s="330">
        <f t="shared" si="1"/>
        <v>0</v>
      </c>
      <c r="X48" s="330">
        <f t="shared" si="2"/>
        <v>0</v>
      </c>
      <c r="Y48" s="331">
        <f t="shared" si="3"/>
        <v>0</v>
      </c>
      <c r="Z48" s="1046"/>
      <c r="AA48" s="1049"/>
      <c r="AB48" s="1049"/>
      <c r="AC48" s="1049"/>
      <c r="AD48" s="1049"/>
      <c r="AE48" s="1049"/>
      <c r="AF48" s="1049"/>
      <c r="AG48" s="1049"/>
      <c r="AH48" s="1031"/>
      <c r="AI48" s="1028"/>
      <c r="AJ48" s="1031"/>
    </row>
    <row r="49" spans="1:36" ht="18.75" x14ac:dyDescent="0.25">
      <c r="A49" s="1070"/>
      <c r="B49" s="1058"/>
      <c r="C49" s="1073"/>
      <c r="D49" s="1076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4"/>
      <c r="S49" s="334"/>
      <c r="T49" s="334"/>
      <c r="U49" s="335"/>
      <c r="V49" s="336">
        <f t="shared" si="0"/>
        <v>0</v>
      </c>
      <c r="W49" s="330">
        <f t="shared" si="1"/>
        <v>0</v>
      </c>
      <c r="X49" s="330">
        <f t="shared" si="2"/>
        <v>0</v>
      </c>
      <c r="Y49" s="331">
        <f t="shared" si="3"/>
        <v>0</v>
      </c>
      <c r="Z49" s="1046"/>
      <c r="AA49" s="1049"/>
      <c r="AB49" s="1049"/>
      <c r="AC49" s="1049"/>
      <c r="AD49" s="1049"/>
      <c r="AE49" s="1049"/>
      <c r="AF49" s="1049"/>
      <c r="AG49" s="1049"/>
      <c r="AH49" s="1031"/>
      <c r="AI49" s="1028"/>
      <c r="AJ49" s="1031"/>
    </row>
    <row r="50" spans="1:36" ht="19.5" thickBot="1" x14ac:dyDescent="0.3">
      <c r="A50" s="1071"/>
      <c r="B50" s="1059"/>
      <c r="C50" s="1074"/>
      <c r="D50" s="1077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1"/>
      <c r="S50" s="341"/>
      <c r="T50" s="341"/>
      <c r="U50" s="342"/>
      <c r="V50" s="343">
        <f t="shared" si="0"/>
        <v>0</v>
      </c>
      <c r="W50" s="344">
        <f t="shared" si="1"/>
        <v>0</v>
      </c>
      <c r="X50" s="344">
        <f t="shared" si="2"/>
        <v>0</v>
      </c>
      <c r="Y50" s="345">
        <f t="shared" si="3"/>
        <v>0</v>
      </c>
      <c r="Z50" s="1047"/>
      <c r="AA50" s="1050"/>
      <c r="AB50" s="1050"/>
      <c r="AC50" s="1050"/>
      <c r="AD50" s="1050"/>
      <c r="AE50" s="1050"/>
      <c r="AF50" s="1050"/>
      <c r="AG50" s="1050"/>
      <c r="AH50" s="1032"/>
      <c r="AI50" s="1029"/>
      <c r="AJ50" s="1032"/>
    </row>
    <row r="51" spans="1:36" ht="18.75" x14ac:dyDescent="0.25">
      <c r="A51" s="1033">
        <v>3</v>
      </c>
      <c r="B51" s="1036" t="s">
        <v>147</v>
      </c>
      <c r="C51" s="1039" t="s">
        <v>88</v>
      </c>
      <c r="D51" s="1042">
        <f>160*0.9</f>
        <v>144</v>
      </c>
      <c r="E51" s="346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321"/>
      <c r="S51" s="321"/>
      <c r="T51" s="321"/>
      <c r="U51" s="322"/>
      <c r="V51" s="323">
        <f t="shared" si="0"/>
        <v>0</v>
      </c>
      <c r="W51" s="347">
        <f t="shared" si="1"/>
        <v>0</v>
      </c>
      <c r="X51" s="347">
        <f t="shared" si="2"/>
        <v>0</v>
      </c>
      <c r="Y51" s="348">
        <f t="shared" si="3"/>
        <v>0</v>
      </c>
      <c r="Z51" s="1045">
        <f t="shared" ref="Z51:AC51" si="9">SUM(V51:V70)</f>
        <v>26.566666666666666</v>
      </c>
      <c r="AA51" s="1048">
        <f t="shared" si="9"/>
        <v>13.966666666666667</v>
      </c>
      <c r="AB51" s="1048">
        <f t="shared" si="9"/>
        <v>31.466666666666669</v>
      </c>
      <c r="AC51" s="1048">
        <f t="shared" si="9"/>
        <v>22.866666666666667</v>
      </c>
      <c r="AD51" s="1048">
        <f t="shared" ref="AD51" si="10">Z51*0.38*0.9*SQRT(3)</f>
        <v>15.737067227409304</v>
      </c>
      <c r="AE51" s="1048">
        <f t="shared" si="6"/>
        <v>8.273313887433499</v>
      </c>
      <c r="AF51" s="1048">
        <f t="shared" si="6"/>
        <v>18.639637970733233</v>
      </c>
      <c r="AG51" s="1048">
        <f t="shared" si="6"/>
        <v>13.545330135511648</v>
      </c>
      <c r="AH51" s="1030">
        <f>MAX(Z51:AC70)</f>
        <v>31.466666666666669</v>
      </c>
      <c r="AI51" s="1027">
        <f t="shared" ref="AI51" si="11">AH51*0.38*0.9*SQRT(3)</f>
        <v>18.639637970733233</v>
      </c>
      <c r="AJ51" s="1030">
        <f t="shared" ref="AJ51" si="12">D51-AI51</f>
        <v>125.36036202926677</v>
      </c>
    </row>
    <row r="52" spans="1:36" ht="18.75" x14ac:dyDescent="0.25">
      <c r="A52" s="1034"/>
      <c r="B52" s="1037"/>
      <c r="C52" s="1054"/>
      <c r="D52" s="1056"/>
      <c r="E52" s="276" t="s">
        <v>806</v>
      </c>
      <c r="F52" s="276">
        <v>8.3000000000000007</v>
      </c>
      <c r="G52" s="276">
        <v>7.6</v>
      </c>
      <c r="H52" s="276">
        <v>7.9</v>
      </c>
      <c r="I52" s="276">
        <v>7.5</v>
      </c>
      <c r="J52" s="276">
        <v>7.3</v>
      </c>
      <c r="K52" s="276">
        <v>7.3</v>
      </c>
      <c r="L52" s="276">
        <v>3.6</v>
      </c>
      <c r="M52" s="276">
        <v>0.4</v>
      </c>
      <c r="N52" s="276">
        <v>8.3000000000000007</v>
      </c>
      <c r="O52" s="276">
        <v>7.4</v>
      </c>
      <c r="P52" s="276">
        <v>7.1</v>
      </c>
      <c r="Q52" s="276">
        <v>7</v>
      </c>
      <c r="R52" s="327">
        <v>245</v>
      </c>
      <c r="S52" s="327">
        <v>245</v>
      </c>
      <c r="T52" s="327">
        <v>245</v>
      </c>
      <c r="U52" s="328">
        <v>245</v>
      </c>
      <c r="V52" s="336">
        <f t="shared" si="0"/>
        <v>7.9333333333333336</v>
      </c>
      <c r="W52" s="330">
        <f t="shared" si="1"/>
        <v>7.3666666666666671</v>
      </c>
      <c r="X52" s="330">
        <f t="shared" si="2"/>
        <v>4.1000000000000005</v>
      </c>
      <c r="Y52" s="331">
        <f t="shared" si="3"/>
        <v>7.166666666666667</v>
      </c>
      <c r="Z52" s="1046"/>
      <c r="AA52" s="1049"/>
      <c r="AB52" s="1049"/>
      <c r="AC52" s="1049"/>
      <c r="AD52" s="1049"/>
      <c r="AE52" s="1049"/>
      <c r="AF52" s="1049"/>
      <c r="AG52" s="1049"/>
      <c r="AH52" s="1031"/>
      <c r="AI52" s="1028"/>
      <c r="AJ52" s="1031"/>
    </row>
    <row r="53" spans="1:36" ht="18.75" x14ac:dyDescent="0.25">
      <c r="A53" s="1034"/>
      <c r="B53" s="1037"/>
      <c r="C53" s="1054"/>
      <c r="D53" s="1056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4"/>
      <c r="S53" s="334"/>
      <c r="T53" s="334"/>
      <c r="U53" s="335"/>
      <c r="V53" s="336">
        <f t="shared" si="0"/>
        <v>0</v>
      </c>
      <c r="W53" s="330">
        <f t="shared" si="1"/>
        <v>0</v>
      </c>
      <c r="X53" s="330">
        <f t="shared" si="2"/>
        <v>0</v>
      </c>
      <c r="Y53" s="331">
        <f t="shared" si="3"/>
        <v>0</v>
      </c>
      <c r="Z53" s="1046"/>
      <c r="AA53" s="1049"/>
      <c r="AB53" s="1049"/>
      <c r="AC53" s="1049"/>
      <c r="AD53" s="1049"/>
      <c r="AE53" s="1049"/>
      <c r="AF53" s="1049"/>
      <c r="AG53" s="1049"/>
      <c r="AH53" s="1031"/>
      <c r="AI53" s="1028"/>
      <c r="AJ53" s="1031"/>
    </row>
    <row r="54" spans="1:36" ht="18.75" x14ac:dyDescent="0.25">
      <c r="A54" s="1034"/>
      <c r="B54" s="1037"/>
      <c r="C54" s="1054"/>
      <c r="D54" s="1056"/>
      <c r="E54" s="276" t="s">
        <v>807</v>
      </c>
      <c r="F54" s="276">
        <v>17.899999999999999</v>
      </c>
      <c r="G54" s="276">
        <v>16</v>
      </c>
      <c r="H54" s="276">
        <v>6.8</v>
      </c>
      <c r="I54" s="337">
        <v>3.8</v>
      </c>
      <c r="J54" s="337">
        <v>9</v>
      </c>
      <c r="K54" s="337">
        <v>1.5</v>
      </c>
      <c r="L54" s="337">
        <v>43.5</v>
      </c>
      <c r="M54" s="337">
        <v>15.4</v>
      </c>
      <c r="N54" s="337">
        <v>7.9</v>
      </c>
      <c r="O54" s="337">
        <v>17.7</v>
      </c>
      <c r="P54" s="337">
        <v>13.9</v>
      </c>
      <c r="Q54" s="337">
        <v>6.1</v>
      </c>
      <c r="R54" s="327">
        <v>245</v>
      </c>
      <c r="S54" s="327">
        <v>245</v>
      </c>
      <c r="T54" s="327">
        <v>245</v>
      </c>
      <c r="U54" s="328">
        <v>245</v>
      </c>
      <c r="V54" s="336">
        <f t="shared" si="0"/>
        <v>13.566666666666665</v>
      </c>
      <c r="W54" s="330">
        <f t="shared" si="1"/>
        <v>4.7666666666666666</v>
      </c>
      <c r="X54" s="330">
        <f t="shared" si="2"/>
        <v>22.266666666666666</v>
      </c>
      <c r="Y54" s="331">
        <f t="shared" si="3"/>
        <v>12.566666666666668</v>
      </c>
      <c r="Z54" s="1046"/>
      <c r="AA54" s="1049"/>
      <c r="AB54" s="1049"/>
      <c r="AC54" s="1049"/>
      <c r="AD54" s="1049"/>
      <c r="AE54" s="1049"/>
      <c r="AF54" s="1049"/>
      <c r="AG54" s="1049"/>
      <c r="AH54" s="1031"/>
      <c r="AI54" s="1028"/>
      <c r="AJ54" s="1031"/>
    </row>
    <row r="55" spans="1:36" ht="18.75" x14ac:dyDescent="0.25">
      <c r="A55" s="1034"/>
      <c r="B55" s="1037"/>
      <c r="C55" s="1054"/>
      <c r="D55" s="1056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4"/>
      <c r="S55" s="334"/>
      <c r="T55" s="334"/>
      <c r="U55" s="335"/>
      <c r="V55" s="336">
        <f t="shared" si="0"/>
        <v>0</v>
      </c>
      <c r="W55" s="330">
        <f t="shared" si="1"/>
        <v>0</v>
      </c>
      <c r="X55" s="330">
        <f t="shared" si="2"/>
        <v>0</v>
      </c>
      <c r="Y55" s="331">
        <f t="shared" si="3"/>
        <v>0</v>
      </c>
      <c r="Z55" s="1046"/>
      <c r="AA55" s="1049"/>
      <c r="AB55" s="1049"/>
      <c r="AC55" s="1049"/>
      <c r="AD55" s="1049"/>
      <c r="AE55" s="1049"/>
      <c r="AF55" s="1049"/>
      <c r="AG55" s="1049"/>
      <c r="AH55" s="1031"/>
      <c r="AI55" s="1028"/>
      <c r="AJ55" s="1031"/>
    </row>
    <row r="56" spans="1:36" ht="18.75" x14ac:dyDescent="0.25">
      <c r="A56" s="1034"/>
      <c r="B56" s="1037"/>
      <c r="C56" s="1054"/>
      <c r="D56" s="1056"/>
      <c r="E56" s="276" t="s">
        <v>808</v>
      </c>
      <c r="F56" s="276">
        <v>1.3</v>
      </c>
      <c r="G56" s="276">
        <v>2.6</v>
      </c>
      <c r="H56" s="276">
        <v>11.3</v>
      </c>
      <c r="I56" s="337">
        <v>0.6</v>
      </c>
      <c r="J56" s="337">
        <v>1.1000000000000001</v>
      </c>
      <c r="K56" s="337">
        <v>3.8</v>
      </c>
      <c r="L56" s="337">
        <v>1.8</v>
      </c>
      <c r="M56" s="337">
        <v>2.2999999999999998</v>
      </c>
      <c r="N56" s="337">
        <v>11.2</v>
      </c>
      <c r="O56" s="337">
        <v>1</v>
      </c>
      <c r="P56" s="337">
        <v>1.9</v>
      </c>
      <c r="Q56" s="337">
        <v>6.5</v>
      </c>
      <c r="R56" s="327">
        <v>245</v>
      </c>
      <c r="S56" s="327">
        <v>245</v>
      </c>
      <c r="T56" s="327">
        <v>245</v>
      </c>
      <c r="U56" s="328">
        <v>245</v>
      </c>
      <c r="V56" s="336">
        <f t="shared" si="0"/>
        <v>5.0666666666666673</v>
      </c>
      <c r="W56" s="330">
        <f t="shared" si="1"/>
        <v>1.8333333333333333</v>
      </c>
      <c r="X56" s="330">
        <f t="shared" si="2"/>
        <v>5.0999999999999996</v>
      </c>
      <c r="Y56" s="331">
        <f t="shared" si="3"/>
        <v>3.1333333333333333</v>
      </c>
      <c r="Z56" s="1046"/>
      <c r="AA56" s="1049"/>
      <c r="AB56" s="1049"/>
      <c r="AC56" s="1049"/>
      <c r="AD56" s="1049"/>
      <c r="AE56" s="1049"/>
      <c r="AF56" s="1049"/>
      <c r="AG56" s="1049"/>
      <c r="AH56" s="1031"/>
      <c r="AI56" s="1028"/>
      <c r="AJ56" s="1031"/>
    </row>
    <row r="57" spans="1:36" ht="18.75" x14ac:dyDescent="0.25">
      <c r="A57" s="1034"/>
      <c r="B57" s="1037"/>
      <c r="C57" s="1054"/>
      <c r="D57" s="1056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4"/>
      <c r="S57" s="334"/>
      <c r="T57" s="334"/>
      <c r="U57" s="335"/>
      <c r="V57" s="336">
        <f t="shared" si="0"/>
        <v>0</v>
      </c>
      <c r="W57" s="330">
        <f t="shared" si="1"/>
        <v>0</v>
      </c>
      <c r="X57" s="330">
        <f t="shared" si="2"/>
        <v>0</v>
      </c>
      <c r="Y57" s="331">
        <f t="shared" si="3"/>
        <v>0</v>
      </c>
      <c r="Z57" s="1046"/>
      <c r="AA57" s="1049"/>
      <c r="AB57" s="1049"/>
      <c r="AC57" s="1049"/>
      <c r="AD57" s="1049"/>
      <c r="AE57" s="1049"/>
      <c r="AF57" s="1049"/>
      <c r="AG57" s="1049"/>
      <c r="AH57" s="1031"/>
      <c r="AI57" s="1028"/>
      <c r="AJ57" s="1031"/>
    </row>
    <row r="58" spans="1:36" ht="18.75" x14ac:dyDescent="0.25">
      <c r="A58" s="1034"/>
      <c r="B58" s="1037"/>
      <c r="C58" s="1054"/>
      <c r="D58" s="1056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27"/>
      <c r="S58" s="327"/>
      <c r="T58" s="327"/>
      <c r="U58" s="328"/>
      <c r="V58" s="336">
        <f t="shared" si="0"/>
        <v>0</v>
      </c>
      <c r="W58" s="330">
        <f t="shared" si="1"/>
        <v>0</v>
      </c>
      <c r="X58" s="330">
        <f t="shared" si="2"/>
        <v>0</v>
      </c>
      <c r="Y58" s="331">
        <f t="shared" si="3"/>
        <v>0</v>
      </c>
      <c r="Z58" s="1046"/>
      <c r="AA58" s="1049"/>
      <c r="AB58" s="1049"/>
      <c r="AC58" s="1049"/>
      <c r="AD58" s="1049"/>
      <c r="AE58" s="1049"/>
      <c r="AF58" s="1049"/>
      <c r="AG58" s="1049"/>
      <c r="AH58" s="1031"/>
      <c r="AI58" s="1028"/>
      <c r="AJ58" s="1031"/>
    </row>
    <row r="59" spans="1:36" ht="18.75" x14ac:dyDescent="0.25">
      <c r="A59" s="1034"/>
      <c r="B59" s="1037"/>
      <c r="C59" s="1054"/>
      <c r="D59" s="1056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4"/>
      <c r="S59" s="334"/>
      <c r="T59" s="334"/>
      <c r="U59" s="335"/>
      <c r="V59" s="336">
        <f t="shared" si="0"/>
        <v>0</v>
      </c>
      <c r="W59" s="330">
        <f t="shared" si="1"/>
        <v>0</v>
      </c>
      <c r="X59" s="330">
        <f t="shared" si="2"/>
        <v>0</v>
      </c>
      <c r="Y59" s="331">
        <f t="shared" si="3"/>
        <v>0</v>
      </c>
      <c r="Z59" s="1046"/>
      <c r="AA59" s="1049"/>
      <c r="AB59" s="1049"/>
      <c r="AC59" s="1049"/>
      <c r="AD59" s="1049"/>
      <c r="AE59" s="1049"/>
      <c r="AF59" s="1049"/>
      <c r="AG59" s="1049"/>
      <c r="AH59" s="1031"/>
      <c r="AI59" s="1028"/>
      <c r="AJ59" s="1031"/>
    </row>
    <row r="60" spans="1:36" ht="18.75" x14ac:dyDescent="0.25">
      <c r="A60" s="1034"/>
      <c r="B60" s="1037"/>
      <c r="C60" s="1054"/>
      <c r="D60" s="1056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27"/>
      <c r="S60" s="327"/>
      <c r="T60" s="327"/>
      <c r="U60" s="328"/>
      <c r="V60" s="336">
        <f t="shared" si="0"/>
        <v>0</v>
      </c>
      <c r="W60" s="330">
        <f t="shared" si="1"/>
        <v>0</v>
      </c>
      <c r="X60" s="330">
        <f t="shared" si="2"/>
        <v>0</v>
      </c>
      <c r="Y60" s="331">
        <f t="shared" si="3"/>
        <v>0</v>
      </c>
      <c r="Z60" s="1046"/>
      <c r="AA60" s="1049"/>
      <c r="AB60" s="1049"/>
      <c r="AC60" s="1049"/>
      <c r="AD60" s="1049"/>
      <c r="AE60" s="1049"/>
      <c r="AF60" s="1049"/>
      <c r="AG60" s="1049"/>
      <c r="AH60" s="1031"/>
      <c r="AI60" s="1028"/>
      <c r="AJ60" s="1031"/>
    </row>
    <row r="61" spans="1:36" ht="18.75" x14ac:dyDescent="0.25">
      <c r="A61" s="1034"/>
      <c r="B61" s="1037"/>
      <c r="C61" s="1054"/>
      <c r="D61" s="1056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4"/>
      <c r="S61" s="334"/>
      <c r="T61" s="334"/>
      <c r="U61" s="335"/>
      <c r="V61" s="336">
        <f t="shared" si="0"/>
        <v>0</v>
      </c>
      <c r="W61" s="330">
        <f t="shared" si="1"/>
        <v>0</v>
      </c>
      <c r="X61" s="330">
        <f t="shared" si="2"/>
        <v>0</v>
      </c>
      <c r="Y61" s="331">
        <f t="shared" si="3"/>
        <v>0</v>
      </c>
      <c r="Z61" s="1046"/>
      <c r="AA61" s="1049"/>
      <c r="AB61" s="1049"/>
      <c r="AC61" s="1049"/>
      <c r="AD61" s="1049"/>
      <c r="AE61" s="1049"/>
      <c r="AF61" s="1049"/>
      <c r="AG61" s="1049"/>
      <c r="AH61" s="1031"/>
      <c r="AI61" s="1028"/>
      <c r="AJ61" s="1031"/>
    </row>
    <row r="62" spans="1:36" ht="18.75" x14ac:dyDescent="0.25">
      <c r="A62" s="1034"/>
      <c r="B62" s="1037"/>
      <c r="C62" s="1054"/>
      <c r="D62" s="1056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27"/>
      <c r="S62" s="327"/>
      <c r="T62" s="327"/>
      <c r="U62" s="328"/>
      <c r="V62" s="336">
        <f t="shared" si="0"/>
        <v>0</v>
      </c>
      <c r="W62" s="330">
        <f t="shared" si="1"/>
        <v>0</v>
      </c>
      <c r="X62" s="330">
        <f t="shared" si="2"/>
        <v>0</v>
      </c>
      <c r="Y62" s="331">
        <f t="shared" si="3"/>
        <v>0</v>
      </c>
      <c r="Z62" s="1046"/>
      <c r="AA62" s="1049"/>
      <c r="AB62" s="1049"/>
      <c r="AC62" s="1049"/>
      <c r="AD62" s="1049"/>
      <c r="AE62" s="1049"/>
      <c r="AF62" s="1049"/>
      <c r="AG62" s="1049"/>
      <c r="AH62" s="1031"/>
      <c r="AI62" s="1028"/>
      <c r="AJ62" s="1031"/>
    </row>
    <row r="63" spans="1:36" ht="18.75" x14ac:dyDescent="0.25">
      <c r="A63" s="1034"/>
      <c r="B63" s="1037"/>
      <c r="C63" s="1054"/>
      <c r="D63" s="1056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4"/>
      <c r="S63" s="334"/>
      <c r="T63" s="334"/>
      <c r="U63" s="335"/>
      <c r="V63" s="336">
        <f t="shared" si="0"/>
        <v>0</v>
      </c>
      <c r="W63" s="330">
        <f t="shared" si="1"/>
        <v>0</v>
      </c>
      <c r="X63" s="330">
        <f t="shared" si="2"/>
        <v>0</v>
      </c>
      <c r="Y63" s="331">
        <f t="shared" si="3"/>
        <v>0</v>
      </c>
      <c r="Z63" s="1046"/>
      <c r="AA63" s="1049"/>
      <c r="AB63" s="1049"/>
      <c r="AC63" s="1049"/>
      <c r="AD63" s="1049"/>
      <c r="AE63" s="1049"/>
      <c r="AF63" s="1049"/>
      <c r="AG63" s="1049"/>
      <c r="AH63" s="1031"/>
      <c r="AI63" s="1028"/>
      <c r="AJ63" s="1031"/>
    </row>
    <row r="64" spans="1:36" ht="18.75" x14ac:dyDescent="0.25">
      <c r="A64" s="1034"/>
      <c r="B64" s="1037"/>
      <c r="C64" s="1054"/>
      <c r="D64" s="1056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27"/>
      <c r="S64" s="327"/>
      <c r="T64" s="327"/>
      <c r="U64" s="328"/>
      <c r="V64" s="336">
        <f t="shared" si="0"/>
        <v>0</v>
      </c>
      <c r="W64" s="330">
        <f t="shared" si="1"/>
        <v>0</v>
      </c>
      <c r="X64" s="330">
        <f t="shared" si="2"/>
        <v>0</v>
      </c>
      <c r="Y64" s="331">
        <f t="shared" si="3"/>
        <v>0</v>
      </c>
      <c r="Z64" s="1046"/>
      <c r="AA64" s="1049"/>
      <c r="AB64" s="1049"/>
      <c r="AC64" s="1049"/>
      <c r="AD64" s="1049"/>
      <c r="AE64" s="1049"/>
      <c r="AF64" s="1049"/>
      <c r="AG64" s="1049"/>
      <c r="AH64" s="1031"/>
      <c r="AI64" s="1028"/>
      <c r="AJ64" s="1031"/>
    </row>
    <row r="65" spans="1:36" ht="18.75" x14ac:dyDescent="0.25">
      <c r="A65" s="1034"/>
      <c r="B65" s="1037"/>
      <c r="C65" s="1054"/>
      <c r="D65" s="1056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4"/>
      <c r="S65" s="334"/>
      <c r="T65" s="334"/>
      <c r="U65" s="335"/>
      <c r="V65" s="336">
        <f t="shared" si="0"/>
        <v>0</v>
      </c>
      <c r="W65" s="330">
        <f t="shared" si="1"/>
        <v>0</v>
      </c>
      <c r="X65" s="330">
        <f t="shared" si="2"/>
        <v>0</v>
      </c>
      <c r="Y65" s="331">
        <f t="shared" si="3"/>
        <v>0</v>
      </c>
      <c r="Z65" s="1046"/>
      <c r="AA65" s="1049"/>
      <c r="AB65" s="1049"/>
      <c r="AC65" s="1049"/>
      <c r="AD65" s="1049"/>
      <c r="AE65" s="1049"/>
      <c r="AF65" s="1049"/>
      <c r="AG65" s="1049"/>
      <c r="AH65" s="1031"/>
      <c r="AI65" s="1028"/>
      <c r="AJ65" s="1031"/>
    </row>
    <row r="66" spans="1:36" ht="18.75" x14ac:dyDescent="0.25">
      <c r="A66" s="1034"/>
      <c r="B66" s="1037"/>
      <c r="C66" s="1054"/>
      <c r="D66" s="1056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27"/>
      <c r="S66" s="327"/>
      <c r="T66" s="327"/>
      <c r="U66" s="328"/>
      <c r="V66" s="336">
        <f t="shared" si="0"/>
        <v>0</v>
      </c>
      <c r="W66" s="330">
        <f t="shared" si="1"/>
        <v>0</v>
      </c>
      <c r="X66" s="330">
        <f t="shared" si="2"/>
        <v>0</v>
      </c>
      <c r="Y66" s="331">
        <f t="shared" si="3"/>
        <v>0</v>
      </c>
      <c r="Z66" s="1046"/>
      <c r="AA66" s="1049"/>
      <c r="AB66" s="1049"/>
      <c r="AC66" s="1049"/>
      <c r="AD66" s="1049"/>
      <c r="AE66" s="1049"/>
      <c r="AF66" s="1049"/>
      <c r="AG66" s="1049"/>
      <c r="AH66" s="1031"/>
      <c r="AI66" s="1028"/>
      <c r="AJ66" s="1031"/>
    </row>
    <row r="67" spans="1:36" ht="18.75" x14ac:dyDescent="0.25">
      <c r="A67" s="1034"/>
      <c r="B67" s="1037"/>
      <c r="C67" s="1054"/>
      <c r="D67" s="1056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4"/>
      <c r="S67" s="334"/>
      <c r="T67" s="334"/>
      <c r="U67" s="335"/>
      <c r="V67" s="336">
        <f t="shared" si="0"/>
        <v>0</v>
      </c>
      <c r="W67" s="330">
        <f t="shared" si="1"/>
        <v>0</v>
      </c>
      <c r="X67" s="330">
        <f t="shared" si="2"/>
        <v>0</v>
      </c>
      <c r="Y67" s="331">
        <f t="shared" si="3"/>
        <v>0</v>
      </c>
      <c r="Z67" s="1046"/>
      <c r="AA67" s="1049"/>
      <c r="AB67" s="1049"/>
      <c r="AC67" s="1049"/>
      <c r="AD67" s="1049"/>
      <c r="AE67" s="1049"/>
      <c r="AF67" s="1049"/>
      <c r="AG67" s="1049"/>
      <c r="AH67" s="1031"/>
      <c r="AI67" s="1028"/>
      <c r="AJ67" s="1031"/>
    </row>
    <row r="68" spans="1:36" ht="18.75" x14ac:dyDescent="0.25">
      <c r="A68" s="1034"/>
      <c r="B68" s="1037"/>
      <c r="C68" s="1054"/>
      <c r="D68" s="1056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27"/>
      <c r="S68" s="327"/>
      <c r="T68" s="327"/>
      <c r="U68" s="328"/>
      <c r="V68" s="336">
        <f t="shared" si="0"/>
        <v>0</v>
      </c>
      <c r="W68" s="330">
        <f t="shared" si="1"/>
        <v>0</v>
      </c>
      <c r="X68" s="330">
        <f t="shared" si="2"/>
        <v>0</v>
      </c>
      <c r="Y68" s="331">
        <f t="shared" si="3"/>
        <v>0</v>
      </c>
      <c r="Z68" s="1046"/>
      <c r="AA68" s="1049"/>
      <c r="AB68" s="1049"/>
      <c r="AC68" s="1049"/>
      <c r="AD68" s="1049"/>
      <c r="AE68" s="1049"/>
      <c r="AF68" s="1049"/>
      <c r="AG68" s="1049"/>
      <c r="AH68" s="1031"/>
      <c r="AI68" s="1028"/>
      <c r="AJ68" s="1031"/>
    </row>
    <row r="69" spans="1:36" ht="18.75" x14ac:dyDescent="0.25">
      <c r="A69" s="1034"/>
      <c r="B69" s="1037"/>
      <c r="C69" s="1054"/>
      <c r="D69" s="1056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4"/>
      <c r="S69" s="334"/>
      <c r="T69" s="334"/>
      <c r="U69" s="335"/>
      <c r="V69" s="336">
        <f t="shared" si="0"/>
        <v>0</v>
      </c>
      <c r="W69" s="330">
        <f t="shared" si="1"/>
        <v>0</v>
      </c>
      <c r="X69" s="330">
        <f t="shared" si="2"/>
        <v>0</v>
      </c>
      <c r="Y69" s="331">
        <f t="shared" si="3"/>
        <v>0</v>
      </c>
      <c r="Z69" s="1046"/>
      <c r="AA69" s="1049"/>
      <c r="AB69" s="1049"/>
      <c r="AC69" s="1049"/>
      <c r="AD69" s="1049"/>
      <c r="AE69" s="1049"/>
      <c r="AF69" s="1049"/>
      <c r="AG69" s="1049"/>
      <c r="AH69" s="1031"/>
      <c r="AI69" s="1028"/>
      <c r="AJ69" s="1031"/>
    </row>
    <row r="70" spans="1:36" ht="19.5" thickBot="1" x14ac:dyDescent="0.3">
      <c r="A70" s="1035"/>
      <c r="B70" s="1038"/>
      <c r="C70" s="1055"/>
      <c r="D70" s="1057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1"/>
      <c r="S70" s="341"/>
      <c r="T70" s="341"/>
      <c r="U70" s="342"/>
      <c r="V70" s="343">
        <f t="shared" si="0"/>
        <v>0</v>
      </c>
      <c r="W70" s="344">
        <f t="shared" si="1"/>
        <v>0</v>
      </c>
      <c r="X70" s="344">
        <f t="shared" si="2"/>
        <v>0</v>
      </c>
      <c r="Y70" s="345">
        <f t="shared" si="3"/>
        <v>0</v>
      </c>
      <c r="Z70" s="1047"/>
      <c r="AA70" s="1050"/>
      <c r="AB70" s="1050"/>
      <c r="AC70" s="1050"/>
      <c r="AD70" s="1050"/>
      <c r="AE70" s="1050"/>
      <c r="AF70" s="1050"/>
      <c r="AG70" s="1050"/>
      <c r="AH70" s="1032"/>
      <c r="AI70" s="1029"/>
      <c r="AJ70" s="1032"/>
    </row>
    <row r="71" spans="1:36" ht="18.75" x14ac:dyDescent="0.25">
      <c r="A71" s="1033">
        <v>4</v>
      </c>
      <c r="B71" s="1036" t="s">
        <v>74</v>
      </c>
      <c r="C71" s="1039" t="s">
        <v>104</v>
      </c>
      <c r="D71" s="1042">
        <f>250*0.9</f>
        <v>225</v>
      </c>
      <c r="E71" s="346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321"/>
      <c r="S71" s="321"/>
      <c r="T71" s="321"/>
      <c r="U71" s="322"/>
      <c r="V71" s="323">
        <f t="shared" si="0"/>
        <v>0</v>
      </c>
      <c r="W71" s="347">
        <f t="shared" si="1"/>
        <v>0</v>
      </c>
      <c r="X71" s="347">
        <f t="shared" si="2"/>
        <v>0</v>
      </c>
      <c r="Y71" s="348">
        <f t="shared" si="3"/>
        <v>0</v>
      </c>
      <c r="Z71" s="1045">
        <f t="shared" ref="Z71:AC71" si="13">SUM(V71:V90)</f>
        <v>55.5</v>
      </c>
      <c r="AA71" s="1048">
        <f t="shared" si="13"/>
        <v>55.633333333333326</v>
      </c>
      <c r="AB71" s="1048">
        <f t="shared" si="13"/>
        <v>70.499999999999986</v>
      </c>
      <c r="AC71" s="1048">
        <f t="shared" si="13"/>
        <v>54.36666666666666</v>
      </c>
      <c r="AD71" s="1048">
        <f t="shared" ref="AD71" si="14">Z71*0.38*0.9*SQRT(3)</f>
        <v>32.87605637846486</v>
      </c>
      <c r="AE71" s="1048">
        <f t="shared" si="6"/>
        <v>32.955037895289998</v>
      </c>
      <c r="AF71" s="1048">
        <f t="shared" si="6"/>
        <v>41.761477021293196</v>
      </c>
      <c r="AG71" s="1048">
        <f t="shared" si="6"/>
        <v>32.204713485451158</v>
      </c>
      <c r="AH71" s="1030">
        <f>MAX(Z71:AC90)</f>
        <v>70.499999999999986</v>
      </c>
      <c r="AI71" s="1027">
        <f t="shared" ref="AI71" si="15">AH71*0.38*0.9*SQRT(3)</f>
        <v>41.761477021293196</v>
      </c>
      <c r="AJ71" s="1030">
        <f t="shared" ref="AJ71" si="16">D71-AI71</f>
        <v>183.23852297870681</v>
      </c>
    </row>
    <row r="72" spans="1:36" ht="18.75" x14ac:dyDescent="0.25">
      <c r="A72" s="1034"/>
      <c r="B72" s="1037"/>
      <c r="C72" s="1054"/>
      <c r="D72" s="1056"/>
      <c r="E72" s="276" t="s">
        <v>809</v>
      </c>
      <c r="F72" s="276">
        <v>8.6</v>
      </c>
      <c r="G72" s="276">
        <v>24.4</v>
      </c>
      <c r="H72" s="276">
        <v>11.4</v>
      </c>
      <c r="I72" s="276">
        <v>9</v>
      </c>
      <c r="J72" s="276">
        <v>23.7</v>
      </c>
      <c r="K72" s="276">
        <v>15.4</v>
      </c>
      <c r="L72" s="276">
        <v>41.2</v>
      </c>
      <c r="M72" s="276">
        <v>23.9</v>
      </c>
      <c r="N72" s="276">
        <v>12.1</v>
      </c>
      <c r="O72" s="276">
        <v>7.5</v>
      </c>
      <c r="P72" s="276">
        <v>21.5</v>
      </c>
      <c r="Q72" s="276">
        <v>11.8</v>
      </c>
      <c r="R72" s="327">
        <v>240</v>
      </c>
      <c r="S72" s="327">
        <v>239</v>
      </c>
      <c r="T72" s="327">
        <v>239</v>
      </c>
      <c r="U72" s="328">
        <v>239</v>
      </c>
      <c r="V72" s="336">
        <f t="shared" si="0"/>
        <v>14.799999999999999</v>
      </c>
      <c r="W72" s="330">
        <f t="shared" si="1"/>
        <v>16.033333333333335</v>
      </c>
      <c r="X72" s="330">
        <f t="shared" si="2"/>
        <v>25.733333333333331</v>
      </c>
      <c r="Y72" s="331">
        <f t="shared" si="3"/>
        <v>13.6</v>
      </c>
      <c r="Z72" s="1046"/>
      <c r="AA72" s="1049"/>
      <c r="AB72" s="1049"/>
      <c r="AC72" s="1049"/>
      <c r="AD72" s="1049"/>
      <c r="AE72" s="1049"/>
      <c r="AF72" s="1049"/>
      <c r="AG72" s="1049"/>
      <c r="AH72" s="1031"/>
      <c r="AI72" s="1028"/>
      <c r="AJ72" s="1031"/>
    </row>
    <row r="73" spans="1:36" ht="18.75" x14ac:dyDescent="0.25">
      <c r="A73" s="1034"/>
      <c r="B73" s="1037"/>
      <c r="C73" s="1054"/>
      <c r="D73" s="1056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4"/>
      <c r="S73" s="334"/>
      <c r="T73" s="334"/>
      <c r="U73" s="335"/>
      <c r="V73" s="336">
        <f t="shared" si="0"/>
        <v>0</v>
      </c>
      <c r="W73" s="330">
        <f t="shared" si="1"/>
        <v>0</v>
      </c>
      <c r="X73" s="330">
        <f t="shared" si="2"/>
        <v>0</v>
      </c>
      <c r="Y73" s="331">
        <f t="shared" si="3"/>
        <v>0</v>
      </c>
      <c r="Z73" s="1046"/>
      <c r="AA73" s="1049"/>
      <c r="AB73" s="1049"/>
      <c r="AC73" s="1049"/>
      <c r="AD73" s="1049"/>
      <c r="AE73" s="1049"/>
      <c r="AF73" s="1049"/>
      <c r="AG73" s="1049"/>
      <c r="AH73" s="1031"/>
      <c r="AI73" s="1028"/>
      <c r="AJ73" s="1031"/>
    </row>
    <row r="74" spans="1:36" ht="18.75" x14ac:dyDescent="0.25">
      <c r="A74" s="1034"/>
      <c r="B74" s="1037"/>
      <c r="C74" s="1054"/>
      <c r="D74" s="1056"/>
      <c r="E74" s="276" t="s">
        <v>810</v>
      </c>
      <c r="F74" s="276">
        <v>5.2</v>
      </c>
      <c r="G74" s="276">
        <v>1.6</v>
      </c>
      <c r="H74" s="276">
        <v>2.4</v>
      </c>
      <c r="I74" s="337">
        <v>5.4</v>
      </c>
      <c r="J74" s="337">
        <v>3.6</v>
      </c>
      <c r="K74" s="337">
        <v>8.8000000000000007</v>
      </c>
      <c r="L74" s="337">
        <v>3.8</v>
      </c>
      <c r="M74" s="337">
        <v>1</v>
      </c>
      <c r="N74" s="337">
        <v>8.4</v>
      </c>
      <c r="O74" s="337">
        <v>5.0999999999999996</v>
      </c>
      <c r="P74" s="337">
        <v>1.9</v>
      </c>
      <c r="Q74" s="337">
        <v>2.2999999999999998</v>
      </c>
      <c r="R74" s="327">
        <v>240</v>
      </c>
      <c r="S74" s="327">
        <v>239</v>
      </c>
      <c r="T74" s="327">
        <v>239</v>
      </c>
      <c r="U74" s="328">
        <v>239</v>
      </c>
      <c r="V74" s="336">
        <f t="shared" si="0"/>
        <v>3.0666666666666669</v>
      </c>
      <c r="W74" s="330">
        <f t="shared" si="1"/>
        <v>5.9333333333333336</v>
      </c>
      <c r="X74" s="330">
        <f t="shared" si="2"/>
        <v>4.3999999999999995</v>
      </c>
      <c r="Y74" s="331">
        <f t="shared" si="3"/>
        <v>3.1</v>
      </c>
      <c r="Z74" s="1046"/>
      <c r="AA74" s="1049"/>
      <c r="AB74" s="1049"/>
      <c r="AC74" s="1049"/>
      <c r="AD74" s="1049"/>
      <c r="AE74" s="1049"/>
      <c r="AF74" s="1049"/>
      <c r="AG74" s="1049"/>
      <c r="AH74" s="1031"/>
      <c r="AI74" s="1028"/>
      <c r="AJ74" s="1031"/>
    </row>
    <row r="75" spans="1:36" ht="18.75" x14ac:dyDescent="0.25">
      <c r="A75" s="1034"/>
      <c r="B75" s="1037"/>
      <c r="C75" s="1054"/>
      <c r="D75" s="1056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4"/>
      <c r="S75" s="334"/>
      <c r="T75" s="334"/>
      <c r="U75" s="335"/>
      <c r="V75" s="336">
        <f t="shared" si="0"/>
        <v>0</v>
      </c>
      <c r="W75" s="330">
        <f t="shared" si="1"/>
        <v>0</v>
      </c>
      <c r="X75" s="330">
        <f t="shared" si="2"/>
        <v>0</v>
      </c>
      <c r="Y75" s="331">
        <f t="shared" si="3"/>
        <v>0</v>
      </c>
      <c r="Z75" s="1046"/>
      <c r="AA75" s="1049"/>
      <c r="AB75" s="1049"/>
      <c r="AC75" s="1049"/>
      <c r="AD75" s="1049"/>
      <c r="AE75" s="1049"/>
      <c r="AF75" s="1049"/>
      <c r="AG75" s="1049"/>
      <c r="AH75" s="1031"/>
      <c r="AI75" s="1028"/>
      <c r="AJ75" s="1031"/>
    </row>
    <row r="76" spans="1:36" ht="18.75" x14ac:dyDescent="0.25">
      <c r="A76" s="1034"/>
      <c r="B76" s="1037"/>
      <c r="C76" s="1054"/>
      <c r="D76" s="1056"/>
      <c r="E76" s="276" t="s">
        <v>811</v>
      </c>
      <c r="F76" s="276">
        <v>16.600000000000001</v>
      </c>
      <c r="G76" s="276">
        <v>17.399999999999999</v>
      </c>
      <c r="H76" s="276">
        <v>16</v>
      </c>
      <c r="I76" s="337">
        <v>15.1</v>
      </c>
      <c r="J76" s="337">
        <v>9.3000000000000007</v>
      </c>
      <c r="K76" s="337">
        <v>12.5</v>
      </c>
      <c r="L76" s="337">
        <v>18.100000000000001</v>
      </c>
      <c r="M76" s="337">
        <v>17.100000000000001</v>
      </c>
      <c r="N76" s="337">
        <v>17.399999999999999</v>
      </c>
      <c r="O76" s="337">
        <v>14.2</v>
      </c>
      <c r="P76" s="337">
        <v>15.8</v>
      </c>
      <c r="Q76" s="337">
        <v>16.600000000000001</v>
      </c>
      <c r="R76" s="327">
        <v>240</v>
      </c>
      <c r="S76" s="327">
        <v>239</v>
      </c>
      <c r="T76" s="327">
        <v>239</v>
      </c>
      <c r="U76" s="328">
        <v>239</v>
      </c>
      <c r="V76" s="336">
        <f t="shared" ref="V76:V139" si="17">IF(AND(F76=0,G76=0,H76=0),0,IF(AND(F76=0,G76=0),H76,IF(AND(F76=0,H76=0),G76,IF(AND(G76=0,H76=0),F76,IF(F76=0,(G76+H76)/2,IF(G76=0,(F76+H76)/2,IF(H76=0,(F76+G76)/2,(F76+G76+H76)/3)))))))</f>
        <v>16.666666666666668</v>
      </c>
      <c r="W76" s="330">
        <f t="shared" ref="W76:W139" si="18">IF(AND(I76=0,J76=0,K76=0),0,IF(AND(I76=0,J76=0),K76,IF(AND(I76=0,K76=0),J76,IF(AND(J76=0,K76=0),I76,IF(I76=0,(J76+K76)/2,IF(J76=0,(I76+K76)/2,IF(K76=0,(I76+J76)/2,(I76+J76+K76)/3)))))))</f>
        <v>12.299999999999999</v>
      </c>
      <c r="X76" s="330">
        <f t="shared" ref="X76:X139" si="19">IF(AND(L76=0,M76=0,N76=0),0,IF(AND(L76=0,M76=0),N76,IF(AND(L76=0,N76=0),M76,IF(AND(M76=0,N76=0),L76,IF(L76=0,(M76+N76)/2,IF(M76=0,(L76+N76)/2,IF(N76=0,(L76+M76)/2,(L76+M76+N76)/3)))))))</f>
        <v>17.533333333333335</v>
      </c>
      <c r="Y76" s="331">
        <f t="shared" ref="Y76:Y139" si="20">IF(AND(O76=0,P76=0,Q76=0),0,IF(AND(O76=0,P76=0),Q76,IF(AND(O76=0,Q76=0),P76,IF(AND(P76=0,Q76=0),O76,IF(O76=0,(P76+Q76)/2,IF(P76=0,(O76+Q76)/2,IF(Q76=0,(O76+P76)/2,(O76+P76+Q76)/3)))))))</f>
        <v>15.533333333333333</v>
      </c>
      <c r="Z76" s="1046"/>
      <c r="AA76" s="1049"/>
      <c r="AB76" s="1049"/>
      <c r="AC76" s="1049"/>
      <c r="AD76" s="1049"/>
      <c r="AE76" s="1049"/>
      <c r="AF76" s="1049"/>
      <c r="AG76" s="1049"/>
      <c r="AH76" s="1031"/>
      <c r="AI76" s="1028"/>
      <c r="AJ76" s="1031"/>
    </row>
    <row r="77" spans="1:36" ht="18.75" x14ac:dyDescent="0.25">
      <c r="A77" s="1034"/>
      <c r="B77" s="1037"/>
      <c r="C77" s="1054"/>
      <c r="D77" s="1056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4"/>
      <c r="S77" s="334"/>
      <c r="T77" s="334"/>
      <c r="U77" s="335"/>
      <c r="V77" s="336">
        <f t="shared" si="17"/>
        <v>0</v>
      </c>
      <c r="W77" s="330">
        <f t="shared" si="18"/>
        <v>0</v>
      </c>
      <c r="X77" s="330">
        <f t="shared" si="19"/>
        <v>0</v>
      </c>
      <c r="Y77" s="331">
        <f t="shared" si="20"/>
        <v>0</v>
      </c>
      <c r="Z77" s="1046"/>
      <c r="AA77" s="1049"/>
      <c r="AB77" s="1049"/>
      <c r="AC77" s="1049"/>
      <c r="AD77" s="1049"/>
      <c r="AE77" s="1049"/>
      <c r="AF77" s="1049"/>
      <c r="AG77" s="1049"/>
      <c r="AH77" s="1031"/>
      <c r="AI77" s="1028"/>
      <c r="AJ77" s="1031"/>
    </row>
    <row r="78" spans="1:36" ht="18.75" x14ac:dyDescent="0.25">
      <c r="A78" s="1034"/>
      <c r="B78" s="1037"/>
      <c r="C78" s="1054"/>
      <c r="D78" s="1056"/>
      <c r="E78" s="337" t="s">
        <v>243</v>
      </c>
      <c r="F78" s="276">
        <v>8.1</v>
      </c>
      <c r="G78" s="276">
        <v>27.8</v>
      </c>
      <c r="H78" s="276">
        <v>27</v>
      </c>
      <c r="I78" s="337">
        <v>9.9</v>
      </c>
      <c r="J78" s="337">
        <v>26.7</v>
      </c>
      <c r="K78" s="337">
        <v>27.5</v>
      </c>
      <c r="L78" s="337">
        <v>8.1</v>
      </c>
      <c r="M78" s="337">
        <v>23.8</v>
      </c>
      <c r="N78" s="337">
        <v>23.5</v>
      </c>
      <c r="O78" s="337">
        <v>8.1999999999999993</v>
      </c>
      <c r="P78" s="337">
        <v>21.4</v>
      </c>
      <c r="Q78" s="337">
        <v>23.2</v>
      </c>
      <c r="R78" s="327">
        <v>240</v>
      </c>
      <c r="S78" s="327">
        <v>239</v>
      </c>
      <c r="T78" s="327">
        <v>239</v>
      </c>
      <c r="U78" s="328">
        <v>239</v>
      </c>
      <c r="V78" s="336">
        <f t="shared" si="17"/>
        <v>20.966666666666665</v>
      </c>
      <c r="W78" s="330">
        <f t="shared" si="18"/>
        <v>21.366666666666664</v>
      </c>
      <c r="X78" s="330">
        <f t="shared" si="19"/>
        <v>18.466666666666665</v>
      </c>
      <c r="Y78" s="331">
        <f t="shared" si="20"/>
        <v>17.599999999999998</v>
      </c>
      <c r="Z78" s="1046"/>
      <c r="AA78" s="1049"/>
      <c r="AB78" s="1049"/>
      <c r="AC78" s="1049"/>
      <c r="AD78" s="1049"/>
      <c r="AE78" s="1049"/>
      <c r="AF78" s="1049"/>
      <c r="AG78" s="1049"/>
      <c r="AH78" s="1031"/>
      <c r="AI78" s="1028"/>
      <c r="AJ78" s="1031"/>
    </row>
    <row r="79" spans="1:36" ht="18.75" x14ac:dyDescent="0.25">
      <c r="A79" s="1034"/>
      <c r="B79" s="1037"/>
      <c r="C79" s="1054"/>
      <c r="D79" s="1056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4"/>
      <c r="S79" s="334"/>
      <c r="T79" s="334"/>
      <c r="U79" s="335"/>
      <c r="V79" s="336">
        <f t="shared" si="17"/>
        <v>0</v>
      </c>
      <c r="W79" s="330">
        <f t="shared" si="18"/>
        <v>0</v>
      </c>
      <c r="X79" s="330">
        <f t="shared" si="19"/>
        <v>0</v>
      </c>
      <c r="Y79" s="331">
        <f t="shared" si="20"/>
        <v>0</v>
      </c>
      <c r="Z79" s="1046"/>
      <c r="AA79" s="1049"/>
      <c r="AB79" s="1049"/>
      <c r="AC79" s="1049"/>
      <c r="AD79" s="1049"/>
      <c r="AE79" s="1049"/>
      <c r="AF79" s="1049"/>
      <c r="AG79" s="1049"/>
      <c r="AH79" s="1031"/>
      <c r="AI79" s="1028"/>
      <c r="AJ79" s="1031"/>
    </row>
    <row r="80" spans="1:36" ht="18.75" x14ac:dyDescent="0.25">
      <c r="A80" s="1034"/>
      <c r="B80" s="1037"/>
      <c r="C80" s="1054"/>
      <c r="D80" s="1056"/>
      <c r="E80" s="337" t="s">
        <v>1090</v>
      </c>
      <c r="F80" s="337"/>
      <c r="G80" s="337"/>
      <c r="H80" s="337"/>
      <c r="I80" s="337"/>
      <c r="J80" s="337"/>
      <c r="K80" s="337"/>
      <c r="L80" s="337">
        <v>0</v>
      </c>
      <c r="M80" s="337">
        <v>0</v>
      </c>
      <c r="N80" s="337">
        <v>0</v>
      </c>
      <c r="O80" s="337">
        <v>0</v>
      </c>
      <c r="P80" s="337">
        <v>0</v>
      </c>
      <c r="Q80" s="337">
        <v>0</v>
      </c>
      <c r="R80" s="327"/>
      <c r="S80" s="327"/>
      <c r="T80" s="327"/>
      <c r="U80" s="328"/>
      <c r="V80" s="336">
        <f t="shared" si="17"/>
        <v>0</v>
      </c>
      <c r="W80" s="330">
        <f t="shared" si="18"/>
        <v>0</v>
      </c>
      <c r="X80" s="330">
        <f t="shared" si="19"/>
        <v>0</v>
      </c>
      <c r="Y80" s="331">
        <f t="shared" si="20"/>
        <v>0</v>
      </c>
      <c r="Z80" s="1046"/>
      <c r="AA80" s="1049"/>
      <c r="AB80" s="1049"/>
      <c r="AC80" s="1049"/>
      <c r="AD80" s="1049"/>
      <c r="AE80" s="1049"/>
      <c r="AF80" s="1049"/>
      <c r="AG80" s="1049"/>
      <c r="AH80" s="1031"/>
      <c r="AI80" s="1028"/>
      <c r="AJ80" s="1031"/>
    </row>
    <row r="81" spans="1:36" ht="18.75" x14ac:dyDescent="0.25">
      <c r="A81" s="1034"/>
      <c r="B81" s="1037"/>
      <c r="C81" s="1054"/>
      <c r="D81" s="1056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4"/>
      <c r="S81" s="334"/>
      <c r="T81" s="334"/>
      <c r="U81" s="335"/>
      <c r="V81" s="336">
        <f t="shared" si="17"/>
        <v>0</v>
      </c>
      <c r="W81" s="330">
        <f t="shared" si="18"/>
        <v>0</v>
      </c>
      <c r="X81" s="330">
        <f t="shared" si="19"/>
        <v>0</v>
      </c>
      <c r="Y81" s="331">
        <f t="shared" si="20"/>
        <v>0</v>
      </c>
      <c r="Z81" s="1046"/>
      <c r="AA81" s="1049"/>
      <c r="AB81" s="1049"/>
      <c r="AC81" s="1049"/>
      <c r="AD81" s="1049"/>
      <c r="AE81" s="1049"/>
      <c r="AF81" s="1049"/>
      <c r="AG81" s="1049"/>
      <c r="AH81" s="1031"/>
      <c r="AI81" s="1028"/>
      <c r="AJ81" s="1031"/>
    </row>
    <row r="82" spans="1:36" ht="18.75" x14ac:dyDescent="0.25">
      <c r="A82" s="1034"/>
      <c r="B82" s="1037"/>
      <c r="C82" s="1054"/>
      <c r="D82" s="1056"/>
      <c r="E82" s="337" t="s">
        <v>1091</v>
      </c>
      <c r="F82" s="337"/>
      <c r="G82" s="337"/>
      <c r="H82" s="337"/>
      <c r="I82" s="337"/>
      <c r="J82" s="337"/>
      <c r="K82" s="337"/>
      <c r="L82" s="337">
        <v>7.8</v>
      </c>
      <c r="M82" s="337">
        <v>3.9</v>
      </c>
      <c r="N82" s="337">
        <v>1.4</v>
      </c>
      <c r="O82" s="337">
        <v>8.5</v>
      </c>
      <c r="P82" s="337">
        <v>3.3</v>
      </c>
      <c r="Q82" s="337">
        <v>1.8</v>
      </c>
      <c r="R82" s="327"/>
      <c r="S82" s="327"/>
      <c r="T82" s="327"/>
      <c r="U82" s="328"/>
      <c r="V82" s="336">
        <f t="shared" si="17"/>
        <v>0</v>
      </c>
      <c r="W82" s="330">
        <f t="shared" si="18"/>
        <v>0</v>
      </c>
      <c r="X82" s="330">
        <f t="shared" si="19"/>
        <v>4.3666666666666663</v>
      </c>
      <c r="Y82" s="331">
        <f t="shared" si="20"/>
        <v>4.5333333333333341</v>
      </c>
      <c r="Z82" s="1046"/>
      <c r="AA82" s="1049"/>
      <c r="AB82" s="1049"/>
      <c r="AC82" s="1049"/>
      <c r="AD82" s="1049"/>
      <c r="AE82" s="1049"/>
      <c r="AF82" s="1049"/>
      <c r="AG82" s="1049"/>
      <c r="AH82" s="1031"/>
      <c r="AI82" s="1028"/>
      <c r="AJ82" s="1031"/>
    </row>
    <row r="83" spans="1:36" ht="18.75" x14ac:dyDescent="0.25">
      <c r="A83" s="1034"/>
      <c r="B83" s="1037"/>
      <c r="C83" s="1054"/>
      <c r="D83" s="1056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4"/>
      <c r="S83" s="334"/>
      <c r="T83" s="334"/>
      <c r="U83" s="335"/>
      <c r="V83" s="336">
        <f t="shared" si="17"/>
        <v>0</v>
      </c>
      <c r="W83" s="330">
        <f t="shared" si="18"/>
        <v>0</v>
      </c>
      <c r="X83" s="330">
        <f t="shared" si="19"/>
        <v>0</v>
      </c>
      <c r="Y83" s="331">
        <f t="shared" si="20"/>
        <v>0</v>
      </c>
      <c r="Z83" s="1046"/>
      <c r="AA83" s="1049"/>
      <c r="AB83" s="1049"/>
      <c r="AC83" s="1049"/>
      <c r="AD83" s="1049"/>
      <c r="AE83" s="1049"/>
      <c r="AF83" s="1049"/>
      <c r="AG83" s="1049"/>
      <c r="AH83" s="1031"/>
      <c r="AI83" s="1028"/>
      <c r="AJ83" s="1031"/>
    </row>
    <row r="84" spans="1:36" ht="18.75" x14ac:dyDescent="0.25">
      <c r="A84" s="1034"/>
      <c r="B84" s="1037"/>
      <c r="C84" s="1054"/>
      <c r="D84" s="1056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27"/>
      <c r="S84" s="327"/>
      <c r="T84" s="327"/>
      <c r="U84" s="328"/>
      <c r="V84" s="336">
        <f t="shared" si="17"/>
        <v>0</v>
      </c>
      <c r="W84" s="330">
        <f t="shared" si="18"/>
        <v>0</v>
      </c>
      <c r="X84" s="330">
        <f t="shared" si="19"/>
        <v>0</v>
      </c>
      <c r="Y84" s="331">
        <f t="shared" si="20"/>
        <v>0</v>
      </c>
      <c r="Z84" s="1046"/>
      <c r="AA84" s="1049"/>
      <c r="AB84" s="1049"/>
      <c r="AC84" s="1049"/>
      <c r="AD84" s="1049"/>
      <c r="AE84" s="1049"/>
      <c r="AF84" s="1049"/>
      <c r="AG84" s="1049"/>
      <c r="AH84" s="1031"/>
      <c r="AI84" s="1028"/>
      <c r="AJ84" s="1031"/>
    </row>
    <row r="85" spans="1:36" ht="18.75" x14ac:dyDescent="0.25">
      <c r="A85" s="1034"/>
      <c r="B85" s="1037"/>
      <c r="C85" s="1054"/>
      <c r="D85" s="1056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4"/>
      <c r="S85" s="334"/>
      <c r="T85" s="334"/>
      <c r="U85" s="335"/>
      <c r="V85" s="336">
        <f t="shared" si="17"/>
        <v>0</v>
      </c>
      <c r="W85" s="330">
        <f t="shared" si="18"/>
        <v>0</v>
      </c>
      <c r="X85" s="330">
        <f t="shared" si="19"/>
        <v>0</v>
      </c>
      <c r="Y85" s="331">
        <f t="shared" si="20"/>
        <v>0</v>
      </c>
      <c r="Z85" s="1046"/>
      <c r="AA85" s="1049"/>
      <c r="AB85" s="1049"/>
      <c r="AC85" s="1049"/>
      <c r="AD85" s="1049"/>
      <c r="AE85" s="1049"/>
      <c r="AF85" s="1049"/>
      <c r="AG85" s="1049"/>
      <c r="AH85" s="1031"/>
      <c r="AI85" s="1028"/>
      <c r="AJ85" s="1031"/>
    </row>
    <row r="86" spans="1:36" ht="18.75" x14ac:dyDescent="0.25">
      <c r="A86" s="1034"/>
      <c r="B86" s="1037"/>
      <c r="C86" s="1054"/>
      <c r="D86" s="1056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27"/>
      <c r="S86" s="327"/>
      <c r="T86" s="327"/>
      <c r="U86" s="328"/>
      <c r="V86" s="336">
        <f t="shared" si="17"/>
        <v>0</v>
      </c>
      <c r="W86" s="330">
        <f t="shared" si="18"/>
        <v>0</v>
      </c>
      <c r="X86" s="330">
        <f t="shared" si="19"/>
        <v>0</v>
      </c>
      <c r="Y86" s="331">
        <f t="shared" si="20"/>
        <v>0</v>
      </c>
      <c r="Z86" s="1046"/>
      <c r="AA86" s="1049"/>
      <c r="AB86" s="1049"/>
      <c r="AC86" s="1049"/>
      <c r="AD86" s="1049"/>
      <c r="AE86" s="1049"/>
      <c r="AF86" s="1049"/>
      <c r="AG86" s="1049"/>
      <c r="AH86" s="1031"/>
      <c r="AI86" s="1028"/>
      <c r="AJ86" s="1031"/>
    </row>
    <row r="87" spans="1:36" ht="18.75" x14ac:dyDescent="0.25">
      <c r="A87" s="1034"/>
      <c r="B87" s="1037"/>
      <c r="C87" s="1054"/>
      <c r="D87" s="1056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4"/>
      <c r="S87" s="334"/>
      <c r="T87" s="334"/>
      <c r="U87" s="335"/>
      <c r="V87" s="336">
        <f t="shared" si="17"/>
        <v>0</v>
      </c>
      <c r="W87" s="330">
        <f t="shared" si="18"/>
        <v>0</v>
      </c>
      <c r="X87" s="330">
        <f t="shared" si="19"/>
        <v>0</v>
      </c>
      <c r="Y87" s="331">
        <f t="shared" si="20"/>
        <v>0</v>
      </c>
      <c r="Z87" s="1046"/>
      <c r="AA87" s="1049"/>
      <c r="AB87" s="1049"/>
      <c r="AC87" s="1049"/>
      <c r="AD87" s="1049"/>
      <c r="AE87" s="1049"/>
      <c r="AF87" s="1049"/>
      <c r="AG87" s="1049"/>
      <c r="AH87" s="1031"/>
      <c r="AI87" s="1028"/>
      <c r="AJ87" s="1031"/>
    </row>
    <row r="88" spans="1:36" ht="18.75" x14ac:dyDescent="0.25">
      <c r="A88" s="1034"/>
      <c r="B88" s="1037"/>
      <c r="C88" s="1054"/>
      <c r="D88" s="1056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27"/>
      <c r="S88" s="327"/>
      <c r="T88" s="327"/>
      <c r="U88" s="328"/>
      <c r="V88" s="336">
        <f t="shared" si="17"/>
        <v>0</v>
      </c>
      <c r="W88" s="330">
        <f t="shared" si="18"/>
        <v>0</v>
      </c>
      <c r="X88" s="330">
        <f t="shared" si="19"/>
        <v>0</v>
      </c>
      <c r="Y88" s="331">
        <f t="shared" si="20"/>
        <v>0</v>
      </c>
      <c r="Z88" s="1046"/>
      <c r="AA88" s="1049"/>
      <c r="AB88" s="1049"/>
      <c r="AC88" s="1049"/>
      <c r="AD88" s="1049"/>
      <c r="AE88" s="1049"/>
      <c r="AF88" s="1049"/>
      <c r="AG88" s="1049"/>
      <c r="AH88" s="1031"/>
      <c r="AI88" s="1028"/>
      <c r="AJ88" s="1031"/>
    </row>
    <row r="89" spans="1:36" ht="18.75" x14ac:dyDescent="0.25">
      <c r="A89" s="1034"/>
      <c r="B89" s="1037"/>
      <c r="C89" s="1054"/>
      <c r="D89" s="1056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4"/>
      <c r="S89" s="334"/>
      <c r="T89" s="334"/>
      <c r="U89" s="335"/>
      <c r="V89" s="336">
        <f t="shared" si="17"/>
        <v>0</v>
      </c>
      <c r="W89" s="330">
        <f t="shared" si="18"/>
        <v>0</v>
      </c>
      <c r="X89" s="330">
        <f t="shared" si="19"/>
        <v>0</v>
      </c>
      <c r="Y89" s="331">
        <f t="shared" si="20"/>
        <v>0</v>
      </c>
      <c r="Z89" s="1046"/>
      <c r="AA89" s="1049"/>
      <c r="AB89" s="1049"/>
      <c r="AC89" s="1049"/>
      <c r="AD89" s="1049"/>
      <c r="AE89" s="1049"/>
      <c r="AF89" s="1049"/>
      <c r="AG89" s="1049"/>
      <c r="AH89" s="1031"/>
      <c r="AI89" s="1028"/>
      <c r="AJ89" s="1031"/>
    </row>
    <row r="90" spans="1:36" ht="19.5" thickBot="1" x14ac:dyDescent="0.3">
      <c r="A90" s="1035"/>
      <c r="B90" s="1038"/>
      <c r="C90" s="1055"/>
      <c r="D90" s="1057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1"/>
      <c r="S90" s="341"/>
      <c r="T90" s="341"/>
      <c r="U90" s="342"/>
      <c r="V90" s="343">
        <f t="shared" si="17"/>
        <v>0</v>
      </c>
      <c r="W90" s="344">
        <f t="shared" si="18"/>
        <v>0</v>
      </c>
      <c r="X90" s="344">
        <f t="shared" si="19"/>
        <v>0</v>
      </c>
      <c r="Y90" s="345">
        <f t="shared" si="20"/>
        <v>0</v>
      </c>
      <c r="Z90" s="1047"/>
      <c r="AA90" s="1050"/>
      <c r="AB90" s="1050"/>
      <c r="AC90" s="1050"/>
      <c r="AD90" s="1050"/>
      <c r="AE90" s="1050"/>
      <c r="AF90" s="1050"/>
      <c r="AG90" s="1050"/>
      <c r="AH90" s="1032"/>
      <c r="AI90" s="1029"/>
      <c r="AJ90" s="1032"/>
    </row>
    <row r="91" spans="1:36" ht="18.75" x14ac:dyDescent="0.25">
      <c r="A91" s="1033">
        <v>5</v>
      </c>
      <c r="B91" s="1036" t="s">
        <v>156</v>
      </c>
      <c r="C91" s="1039" t="s">
        <v>104</v>
      </c>
      <c r="D91" s="1042">
        <f>250*0.9</f>
        <v>225</v>
      </c>
      <c r="E91" s="346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321"/>
      <c r="S91" s="321"/>
      <c r="T91" s="321"/>
      <c r="U91" s="322"/>
      <c r="V91" s="323">
        <f t="shared" si="17"/>
        <v>0</v>
      </c>
      <c r="W91" s="347">
        <f t="shared" si="18"/>
        <v>0</v>
      </c>
      <c r="X91" s="347">
        <f t="shared" si="19"/>
        <v>0</v>
      </c>
      <c r="Y91" s="348">
        <f t="shared" si="20"/>
        <v>0</v>
      </c>
      <c r="Z91" s="1045">
        <f t="shared" ref="Z91:AC91" si="21">SUM(V91:V110)</f>
        <v>84.13333333333334</v>
      </c>
      <c r="AA91" s="1048">
        <f t="shared" si="21"/>
        <v>38.9</v>
      </c>
      <c r="AB91" s="1048">
        <f t="shared" si="21"/>
        <v>60.599999999999994</v>
      </c>
      <c r="AC91" s="1048">
        <f t="shared" si="21"/>
        <v>80.933333333333337</v>
      </c>
      <c r="AD91" s="1048">
        <f t="shared" ref="AD91" si="22">Z91*0.38*0.9*SQRT(3)</f>
        <v>49.837337116663846</v>
      </c>
      <c r="AE91" s="1048">
        <f t="shared" si="6"/>
        <v>23.042857533734828</v>
      </c>
      <c r="AF91" s="1048">
        <f t="shared" si="6"/>
        <v>35.897099397026494</v>
      </c>
      <c r="AG91" s="1048">
        <f t="shared" si="6"/>
        <v>47.941780712860471</v>
      </c>
      <c r="AH91" s="1030">
        <f>MAX(Z91:AC110)</f>
        <v>84.13333333333334</v>
      </c>
      <c r="AI91" s="1027">
        <f t="shared" ref="AI91" si="23">AH91*0.38*0.9*SQRT(3)</f>
        <v>49.837337116663846</v>
      </c>
      <c r="AJ91" s="1030">
        <f t="shared" ref="AJ91" si="24">D91-AI91</f>
        <v>175.16266288333617</v>
      </c>
    </row>
    <row r="92" spans="1:36" ht="18.75" x14ac:dyDescent="0.25">
      <c r="A92" s="1034"/>
      <c r="B92" s="1037"/>
      <c r="C92" s="1054"/>
      <c r="D92" s="1056"/>
      <c r="E92" s="337" t="s">
        <v>250</v>
      </c>
      <c r="F92" s="276">
        <v>39</v>
      </c>
      <c r="G92" s="276">
        <v>31.1</v>
      </c>
      <c r="H92" s="276">
        <v>57.1</v>
      </c>
      <c r="I92" s="276">
        <v>7.1</v>
      </c>
      <c r="J92" s="276">
        <v>8.6999999999999993</v>
      </c>
      <c r="K92" s="276">
        <v>21.8</v>
      </c>
      <c r="L92" s="276">
        <v>31.3</v>
      </c>
      <c r="M92" s="276">
        <v>28.1</v>
      </c>
      <c r="N92" s="276">
        <v>49</v>
      </c>
      <c r="O92" s="276">
        <v>16</v>
      </c>
      <c r="P92" s="276">
        <v>38.4</v>
      </c>
      <c r="Q92" s="276">
        <v>46.3</v>
      </c>
      <c r="R92" s="327">
        <v>233</v>
      </c>
      <c r="S92" s="327">
        <v>235</v>
      </c>
      <c r="T92" s="327">
        <v>233</v>
      </c>
      <c r="U92" s="328">
        <v>233</v>
      </c>
      <c r="V92" s="336">
        <f t="shared" si="17"/>
        <v>42.4</v>
      </c>
      <c r="W92" s="330">
        <f t="shared" si="18"/>
        <v>12.533333333333333</v>
      </c>
      <c r="X92" s="330">
        <f t="shared" si="19"/>
        <v>36.133333333333333</v>
      </c>
      <c r="Y92" s="331">
        <f t="shared" si="20"/>
        <v>33.566666666666663</v>
      </c>
      <c r="Z92" s="1046"/>
      <c r="AA92" s="1049"/>
      <c r="AB92" s="1049"/>
      <c r="AC92" s="1049"/>
      <c r="AD92" s="1049"/>
      <c r="AE92" s="1049"/>
      <c r="AF92" s="1049"/>
      <c r="AG92" s="1049"/>
      <c r="AH92" s="1031"/>
      <c r="AI92" s="1028"/>
      <c r="AJ92" s="1031"/>
    </row>
    <row r="93" spans="1:36" ht="18.75" x14ac:dyDescent="0.25">
      <c r="A93" s="1034"/>
      <c r="B93" s="1037"/>
      <c r="C93" s="1054"/>
      <c r="D93" s="1056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4"/>
      <c r="S93" s="334"/>
      <c r="T93" s="334"/>
      <c r="U93" s="335"/>
      <c r="V93" s="336">
        <f t="shared" si="17"/>
        <v>0</v>
      </c>
      <c r="W93" s="330">
        <f t="shared" si="18"/>
        <v>0</v>
      </c>
      <c r="X93" s="330">
        <f t="shared" si="19"/>
        <v>0</v>
      </c>
      <c r="Y93" s="331">
        <f t="shared" si="20"/>
        <v>0</v>
      </c>
      <c r="Z93" s="1046"/>
      <c r="AA93" s="1049"/>
      <c r="AB93" s="1049"/>
      <c r="AC93" s="1049"/>
      <c r="AD93" s="1049"/>
      <c r="AE93" s="1049"/>
      <c r="AF93" s="1049"/>
      <c r="AG93" s="1049"/>
      <c r="AH93" s="1031"/>
      <c r="AI93" s="1028"/>
      <c r="AJ93" s="1031"/>
    </row>
    <row r="94" spans="1:36" ht="18.75" x14ac:dyDescent="0.25">
      <c r="A94" s="1034"/>
      <c r="B94" s="1037"/>
      <c r="C94" s="1054"/>
      <c r="D94" s="1056"/>
      <c r="E94" s="337" t="s">
        <v>812</v>
      </c>
      <c r="F94" s="276">
        <v>16.600000000000001</v>
      </c>
      <c r="G94" s="276">
        <v>2.7</v>
      </c>
      <c r="H94" s="276">
        <v>11.4</v>
      </c>
      <c r="I94" s="337">
        <v>18.7</v>
      </c>
      <c r="J94" s="337">
        <v>5.3</v>
      </c>
      <c r="K94" s="337">
        <v>11.3</v>
      </c>
      <c r="L94" s="337">
        <v>1.8</v>
      </c>
      <c r="M94" s="337">
        <v>0.6</v>
      </c>
      <c r="N94" s="337">
        <v>3.3</v>
      </c>
      <c r="O94" s="337">
        <v>18.7</v>
      </c>
      <c r="P94" s="337">
        <v>2.2999999999999998</v>
      </c>
      <c r="Q94" s="337">
        <v>18.7</v>
      </c>
      <c r="R94" s="327">
        <v>233</v>
      </c>
      <c r="S94" s="327">
        <v>235</v>
      </c>
      <c r="T94" s="327">
        <v>233</v>
      </c>
      <c r="U94" s="328">
        <v>233</v>
      </c>
      <c r="V94" s="336">
        <f t="shared" si="17"/>
        <v>10.233333333333334</v>
      </c>
      <c r="W94" s="330">
        <f t="shared" si="18"/>
        <v>11.766666666666666</v>
      </c>
      <c r="X94" s="330">
        <f t="shared" si="19"/>
        <v>1.8999999999999997</v>
      </c>
      <c r="Y94" s="331">
        <f t="shared" si="20"/>
        <v>13.233333333333334</v>
      </c>
      <c r="Z94" s="1046"/>
      <c r="AA94" s="1049"/>
      <c r="AB94" s="1049"/>
      <c r="AC94" s="1049"/>
      <c r="AD94" s="1049"/>
      <c r="AE94" s="1049"/>
      <c r="AF94" s="1049"/>
      <c r="AG94" s="1049"/>
      <c r="AH94" s="1031"/>
      <c r="AI94" s="1028"/>
      <c r="AJ94" s="1031"/>
    </row>
    <row r="95" spans="1:36" ht="18.75" x14ac:dyDescent="0.25">
      <c r="A95" s="1034"/>
      <c r="B95" s="1037"/>
      <c r="C95" s="1054"/>
      <c r="D95" s="1056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4"/>
      <c r="S95" s="334"/>
      <c r="T95" s="334"/>
      <c r="U95" s="335"/>
      <c r="V95" s="336">
        <f t="shared" si="17"/>
        <v>0</v>
      </c>
      <c r="W95" s="330">
        <f t="shared" si="18"/>
        <v>0</v>
      </c>
      <c r="X95" s="330">
        <f t="shared" si="19"/>
        <v>0</v>
      </c>
      <c r="Y95" s="331">
        <f t="shared" si="20"/>
        <v>0</v>
      </c>
      <c r="Z95" s="1046"/>
      <c r="AA95" s="1049"/>
      <c r="AB95" s="1049"/>
      <c r="AC95" s="1049"/>
      <c r="AD95" s="1049"/>
      <c r="AE95" s="1049"/>
      <c r="AF95" s="1049"/>
      <c r="AG95" s="1049"/>
      <c r="AH95" s="1031"/>
      <c r="AI95" s="1028"/>
      <c r="AJ95" s="1031"/>
    </row>
    <row r="96" spans="1:36" ht="18.75" x14ac:dyDescent="0.25">
      <c r="A96" s="1034"/>
      <c r="B96" s="1037"/>
      <c r="C96" s="1054"/>
      <c r="D96" s="1056"/>
      <c r="E96" s="337" t="s">
        <v>813</v>
      </c>
      <c r="F96" s="276">
        <v>7.4</v>
      </c>
      <c r="G96" s="276">
        <v>27</v>
      </c>
      <c r="H96" s="276">
        <v>14.3</v>
      </c>
      <c r="I96" s="337">
        <v>3.9</v>
      </c>
      <c r="J96" s="337">
        <v>15.2</v>
      </c>
      <c r="K96" s="337">
        <v>10</v>
      </c>
      <c r="L96" s="337">
        <v>9.9</v>
      </c>
      <c r="M96" s="337">
        <v>6.7</v>
      </c>
      <c r="N96" s="337">
        <v>6.7</v>
      </c>
      <c r="O96" s="337">
        <v>6.7</v>
      </c>
      <c r="P96" s="337">
        <v>22.6</v>
      </c>
      <c r="Q96" s="337">
        <v>13.7</v>
      </c>
      <c r="R96" s="327">
        <v>233</v>
      </c>
      <c r="S96" s="327">
        <v>235</v>
      </c>
      <c r="T96" s="327">
        <v>233</v>
      </c>
      <c r="U96" s="328">
        <v>233</v>
      </c>
      <c r="V96" s="336">
        <f t="shared" si="17"/>
        <v>16.233333333333334</v>
      </c>
      <c r="W96" s="330">
        <f t="shared" si="18"/>
        <v>9.6999999999999993</v>
      </c>
      <c r="X96" s="330">
        <f t="shared" si="19"/>
        <v>7.7666666666666666</v>
      </c>
      <c r="Y96" s="331">
        <f t="shared" si="20"/>
        <v>14.333333333333334</v>
      </c>
      <c r="Z96" s="1046"/>
      <c r="AA96" s="1049"/>
      <c r="AB96" s="1049"/>
      <c r="AC96" s="1049"/>
      <c r="AD96" s="1049"/>
      <c r="AE96" s="1049"/>
      <c r="AF96" s="1049"/>
      <c r="AG96" s="1049"/>
      <c r="AH96" s="1031"/>
      <c r="AI96" s="1028"/>
      <c r="AJ96" s="1031"/>
    </row>
    <row r="97" spans="1:36" ht="18.75" x14ac:dyDescent="0.25">
      <c r="A97" s="1034"/>
      <c r="B97" s="1037"/>
      <c r="C97" s="1054"/>
      <c r="D97" s="1056"/>
      <c r="E97" s="333"/>
      <c r="F97" s="333"/>
      <c r="G97" s="333"/>
      <c r="H97" s="333"/>
      <c r="I97" s="333"/>
      <c r="J97" s="333"/>
      <c r="K97" s="333"/>
      <c r="L97" s="333"/>
      <c r="M97" s="333"/>
      <c r="N97" s="333"/>
      <c r="O97" s="333"/>
      <c r="P97" s="333"/>
      <c r="Q97" s="333"/>
      <c r="R97" s="334"/>
      <c r="S97" s="334"/>
      <c r="T97" s="334"/>
      <c r="U97" s="335"/>
      <c r="V97" s="336">
        <f t="shared" si="17"/>
        <v>0</v>
      </c>
      <c r="W97" s="330">
        <f t="shared" si="18"/>
        <v>0</v>
      </c>
      <c r="X97" s="330">
        <f t="shared" si="19"/>
        <v>0</v>
      </c>
      <c r="Y97" s="331">
        <f t="shared" si="20"/>
        <v>0</v>
      </c>
      <c r="Z97" s="1046"/>
      <c r="AA97" s="1049"/>
      <c r="AB97" s="1049"/>
      <c r="AC97" s="1049"/>
      <c r="AD97" s="1049"/>
      <c r="AE97" s="1049"/>
      <c r="AF97" s="1049"/>
      <c r="AG97" s="1049"/>
      <c r="AH97" s="1031"/>
      <c r="AI97" s="1028"/>
      <c r="AJ97" s="1031"/>
    </row>
    <row r="98" spans="1:36" ht="18.75" x14ac:dyDescent="0.25">
      <c r="A98" s="1034"/>
      <c r="B98" s="1037"/>
      <c r="C98" s="1054"/>
      <c r="D98" s="1056"/>
      <c r="E98" s="337" t="s">
        <v>248</v>
      </c>
      <c r="F98" s="276">
        <v>18.8</v>
      </c>
      <c r="G98" s="276">
        <v>14.2</v>
      </c>
      <c r="H98" s="276">
        <v>12.8</v>
      </c>
      <c r="I98" s="337">
        <v>6</v>
      </c>
      <c r="J98" s="337">
        <v>2.2000000000000002</v>
      </c>
      <c r="K98" s="337">
        <v>6.5</v>
      </c>
      <c r="L98" s="337">
        <v>17.399999999999999</v>
      </c>
      <c r="M98" s="337">
        <v>14.1</v>
      </c>
      <c r="N98" s="337">
        <v>12.9</v>
      </c>
      <c r="O98" s="337">
        <v>34</v>
      </c>
      <c r="P98" s="337">
        <v>14.3</v>
      </c>
      <c r="Q98" s="337">
        <v>11.1</v>
      </c>
      <c r="R98" s="327">
        <v>233</v>
      </c>
      <c r="S98" s="327">
        <v>235</v>
      </c>
      <c r="T98" s="327">
        <v>233</v>
      </c>
      <c r="U98" s="328">
        <v>233</v>
      </c>
      <c r="V98" s="336">
        <f t="shared" si="17"/>
        <v>15.266666666666666</v>
      </c>
      <c r="W98" s="330">
        <f t="shared" si="18"/>
        <v>4.8999999999999995</v>
      </c>
      <c r="X98" s="330">
        <f t="shared" si="19"/>
        <v>14.799999999999999</v>
      </c>
      <c r="Y98" s="331">
        <f t="shared" si="20"/>
        <v>19.8</v>
      </c>
      <c r="Z98" s="1046"/>
      <c r="AA98" s="1049"/>
      <c r="AB98" s="1049"/>
      <c r="AC98" s="1049"/>
      <c r="AD98" s="1049"/>
      <c r="AE98" s="1049"/>
      <c r="AF98" s="1049"/>
      <c r="AG98" s="1049"/>
      <c r="AH98" s="1031"/>
      <c r="AI98" s="1028"/>
      <c r="AJ98" s="1031"/>
    </row>
    <row r="99" spans="1:36" ht="18.75" x14ac:dyDescent="0.25">
      <c r="A99" s="1034"/>
      <c r="B99" s="1037"/>
      <c r="C99" s="1054"/>
      <c r="D99" s="1056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4"/>
      <c r="S99" s="334"/>
      <c r="T99" s="334"/>
      <c r="U99" s="335"/>
      <c r="V99" s="336">
        <f t="shared" si="17"/>
        <v>0</v>
      </c>
      <c r="W99" s="330">
        <f t="shared" si="18"/>
        <v>0</v>
      </c>
      <c r="X99" s="330">
        <f t="shared" si="19"/>
        <v>0</v>
      </c>
      <c r="Y99" s="331">
        <f t="shared" si="20"/>
        <v>0</v>
      </c>
      <c r="Z99" s="1046"/>
      <c r="AA99" s="1049"/>
      <c r="AB99" s="1049"/>
      <c r="AC99" s="1049"/>
      <c r="AD99" s="1049"/>
      <c r="AE99" s="1049"/>
      <c r="AF99" s="1049"/>
      <c r="AG99" s="1049"/>
      <c r="AH99" s="1031"/>
      <c r="AI99" s="1028"/>
      <c r="AJ99" s="1031"/>
    </row>
    <row r="100" spans="1:36" ht="18.75" x14ac:dyDescent="0.25">
      <c r="A100" s="1034"/>
      <c r="B100" s="1037"/>
      <c r="C100" s="1054"/>
      <c r="D100" s="1056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27"/>
      <c r="S100" s="327"/>
      <c r="T100" s="327"/>
      <c r="U100" s="328"/>
      <c r="V100" s="336">
        <f t="shared" si="17"/>
        <v>0</v>
      </c>
      <c r="W100" s="330">
        <f t="shared" si="18"/>
        <v>0</v>
      </c>
      <c r="X100" s="330">
        <f t="shared" si="19"/>
        <v>0</v>
      </c>
      <c r="Y100" s="331">
        <f t="shared" si="20"/>
        <v>0</v>
      </c>
      <c r="Z100" s="1046"/>
      <c r="AA100" s="1049"/>
      <c r="AB100" s="1049"/>
      <c r="AC100" s="1049"/>
      <c r="AD100" s="1049"/>
      <c r="AE100" s="1049"/>
      <c r="AF100" s="1049"/>
      <c r="AG100" s="1049"/>
      <c r="AH100" s="1031"/>
      <c r="AI100" s="1028"/>
      <c r="AJ100" s="1031"/>
    </row>
    <row r="101" spans="1:36" ht="18.75" x14ac:dyDescent="0.25">
      <c r="A101" s="1034"/>
      <c r="B101" s="1037"/>
      <c r="C101" s="1054"/>
      <c r="D101" s="1056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3"/>
      <c r="R101" s="334"/>
      <c r="S101" s="334"/>
      <c r="T101" s="334"/>
      <c r="U101" s="335"/>
      <c r="V101" s="336">
        <f t="shared" si="17"/>
        <v>0</v>
      </c>
      <c r="W101" s="330">
        <f t="shared" si="18"/>
        <v>0</v>
      </c>
      <c r="X101" s="330">
        <f t="shared" si="19"/>
        <v>0</v>
      </c>
      <c r="Y101" s="331">
        <f t="shared" si="20"/>
        <v>0</v>
      </c>
      <c r="Z101" s="1046"/>
      <c r="AA101" s="1049"/>
      <c r="AB101" s="1049"/>
      <c r="AC101" s="1049"/>
      <c r="AD101" s="1049"/>
      <c r="AE101" s="1049"/>
      <c r="AF101" s="1049"/>
      <c r="AG101" s="1049"/>
      <c r="AH101" s="1031"/>
      <c r="AI101" s="1028"/>
      <c r="AJ101" s="1031"/>
    </row>
    <row r="102" spans="1:36" ht="18.75" x14ac:dyDescent="0.25">
      <c r="A102" s="1034"/>
      <c r="B102" s="1037"/>
      <c r="C102" s="1054"/>
      <c r="D102" s="1056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27"/>
      <c r="S102" s="327"/>
      <c r="T102" s="327"/>
      <c r="U102" s="328"/>
      <c r="V102" s="336">
        <f t="shared" si="17"/>
        <v>0</v>
      </c>
      <c r="W102" s="330">
        <f t="shared" si="18"/>
        <v>0</v>
      </c>
      <c r="X102" s="330">
        <f t="shared" si="19"/>
        <v>0</v>
      </c>
      <c r="Y102" s="331">
        <f t="shared" si="20"/>
        <v>0</v>
      </c>
      <c r="Z102" s="1046"/>
      <c r="AA102" s="1049"/>
      <c r="AB102" s="1049"/>
      <c r="AC102" s="1049"/>
      <c r="AD102" s="1049"/>
      <c r="AE102" s="1049"/>
      <c r="AF102" s="1049"/>
      <c r="AG102" s="1049"/>
      <c r="AH102" s="1031"/>
      <c r="AI102" s="1028"/>
      <c r="AJ102" s="1031"/>
    </row>
    <row r="103" spans="1:36" ht="18.75" x14ac:dyDescent="0.25">
      <c r="A103" s="1034"/>
      <c r="B103" s="1037"/>
      <c r="C103" s="1054"/>
      <c r="D103" s="1056"/>
      <c r="E103" s="333"/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4"/>
      <c r="S103" s="334"/>
      <c r="T103" s="334"/>
      <c r="U103" s="335"/>
      <c r="V103" s="336">
        <f t="shared" si="17"/>
        <v>0</v>
      </c>
      <c r="W103" s="330">
        <f t="shared" si="18"/>
        <v>0</v>
      </c>
      <c r="X103" s="330">
        <f t="shared" si="19"/>
        <v>0</v>
      </c>
      <c r="Y103" s="331">
        <f t="shared" si="20"/>
        <v>0</v>
      </c>
      <c r="Z103" s="1046"/>
      <c r="AA103" s="1049"/>
      <c r="AB103" s="1049"/>
      <c r="AC103" s="1049"/>
      <c r="AD103" s="1049"/>
      <c r="AE103" s="1049"/>
      <c r="AF103" s="1049"/>
      <c r="AG103" s="1049"/>
      <c r="AH103" s="1031"/>
      <c r="AI103" s="1028"/>
      <c r="AJ103" s="1031"/>
    </row>
    <row r="104" spans="1:36" ht="18.75" x14ac:dyDescent="0.25">
      <c r="A104" s="1034"/>
      <c r="B104" s="1037"/>
      <c r="C104" s="1054"/>
      <c r="D104" s="1056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27"/>
      <c r="S104" s="327"/>
      <c r="T104" s="327"/>
      <c r="U104" s="328"/>
      <c r="V104" s="336">
        <f t="shared" si="17"/>
        <v>0</v>
      </c>
      <c r="W104" s="330">
        <f t="shared" si="18"/>
        <v>0</v>
      </c>
      <c r="X104" s="330">
        <f t="shared" si="19"/>
        <v>0</v>
      </c>
      <c r="Y104" s="331">
        <f t="shared" si="20"/>
        <v>0</v>
      </c>
      <c r="Z104" s="1046"/>
      <c r="AA104" s="1049"/>
      <c r="AB104" s="1049"/>
      <c r="AC104" s="1049"/>
      <c r="AD104" s="1049"/>
      <c r="AE104" s="1049"/>
      <c r="AF104" s="1049"/>
      <c r="AG104" s="1049"/>
      <c r="AH104" s="1031"/>
      <c r="AI104" s="1028"/>
      <c r="AJ104" s="1031"/>
    </row>
    <row r="105" spans="1:36" ht="18.75" x14ac:dyDescent="0.25">
      <c r="A105" s="1034"/>
      <c r="B105" s="1037"/>
      <c r="C105" s="1054"/>
      <c r="D105" s="1056"/>
      <c r="E105" s="333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3"/>
      <c r="R105" s="334"/>
      <c r="S105" s="334"/>
      <c r="T105" s="334"/>
      <c r="U105" s="335"/>
      <c r="V105" s="336">
        <f t="shared" si="17"/>
        <v>0</v>
      </c>
      <c r="W105" s="330">
        <f t="shared" si="18"/>
        <v>0</v>
      </c>
      <c r="X105" s="330">
        <f t="shared" si="19"/>
        <v>0</v>
      </c>
      <c r="Y105" s="331">
        <f t="shared" si="20"/>
        <v>0</v>
      </c>
      <c r="Z105" s="1046"/>
      <c r="AA105" s="1049"/>
      <c r="AB105" s="1049"/>
      <c r="AC105" s="1049"/>
      <c r="AD105" s="1049"/>
      <c r="AE105" s="1049"/>
      <c r="AF105" s="1049"/>
      <c r="AG105" s="1049"/>
      <c r="AH105" s="1031"/>
      <c r="AI105" s="1028"/>
      <c r="AJ105" s="1031"/>
    </row>
    <row r="106" spans="1:36" ht="18.75" x14ac:dyDescent="0.25">
      <c r="A106" s="1034"/>
      <c r="B106" s="1037"/>
      <c r="C106" s="1054"/>
      <c r="D106" s="1056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27"/>
      <c r="S106" s="327"/>
      <c r="T106" s="327"/>
      <c r="U106" s="328"/>
      <c r="V106" s="336">
        <f t="shared" si="17"/>
        <v>0</v>
      </c>
      <c r="W106" s="330">
        <f t="shared" si="18"/>
        <v>0</v>
      </c>
      <c r="X106" s="330">
        <f t="shared" si="19"/>
        <v>0</v>
      </c>
      <c r="Y106" s="331">
        <f t="shared" si="20"/>
        <v>0</v>
      </c>
      <c r="Z106" s="1046"/>
      <c r="AA106" s="1049"/>
      <c r="AB106" s="1049"/>
      <c r="AC106" s="1049"/>
      <c r="AD106" s="1049"/>
      <c r="AE106" s="1049"/>
      <c r="AF106" s="1049"/>
      <c r="AG106" s="1049"/>
      <c r="AH106" s="1031"/>
      <c r="AI106" s="1028"/>
      <c r="AJ106" s="1031"/>
    </row>
    <row r="107" spans="1:36" ht="18.75" x14ac:dyDescent="0.25">
      <c r="A107" s="1034"/>
      <c r="B107" s="1037"/>
      <c r="C107" s="1054"/>
      <c r="D107" s="1056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4"/>
      <c r="S107" s="334"/>
      <c r="T107" s="334"/>
      <c r="U107" s="335"/>
      <c r="V107" s="336">
        <f t="shared" si="17"/>
        <v>0</v>
      </c>
      <c r="W107" s="330">
        <f t="shared" si="18"/>
        <v>0</v>
      </c>
      <c r="X107" s="330">
        <f t="shared" si="19"/>
        <v>0</v>
      </c>
      <c r="Y107" s="331">
        <f t="shared" si="20"/>
        <v>0</v>
      </c>
      <c r="Z107" s="1046"/>
      <c r="AA107" s="1049"/>
      <c r="AB107" s="1049"/>
      <c r="AC107" s="1049"/>
      <c r="AD107" s="1049"/>
      <c r="AE107" s="1049"/>
      <c r="AF107" s="1049"/>
      <c r="AG107" s="1049"/>
      <c r="AH107" s="1031"/>
      <c r="AI107" s="1028"/>
      <c r="AJ107" s="1031"/>
    </row>
    <row r="108" spans="1:36" ht="18.75" x14ac:dyDescent="0.25">
      <c r="A108" s="1034"/>
      <c r="B108" s="1037"/>
      <c r="C108" s="1054"/>
      <c r="D108" s="1056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27"/>
      <c r="S108" s="327"/>
      <c r="T108" s="327"/>
      <c r="U108" s="328"/>
      <c r="V108" s="336">
        <f t="shared" si="17"/>
        <v>0</v>
      </c>
      <c r="W108" s="330">
        <f t="shared" si="18"/>
        <v>0</v>
      </c>
      <c r="X108" s="330">
        <f t="shared" si="19"/>
        <v>0</v>
      </c>
      <c r="Y108" s="331">
        <f t="shared" si="20"/>
        <v>0</v>
      </c>
      <c r="Z108" s="1046"/>
      <c r="AA108" s="1049"/>
      <c r="AB108" s="1049"/>
      <c r="AC108" s="1049"/>
      <c r="AD108" s="1049"/>
      <c r="AE108" s="1049"/>
      <c r="AF108" s="1049"/>
      <c r="AG108" s="1049"/>
      <c r="AH108" s="1031"/>
      <c r="AI108" s="1028"/>
      <c r="AJ108" s="1031"/>
    </row>
    <row r="109" spans="1:36" ht="18.75" x14ac:dyDescent="0.25">
      <c r="A109" s="1034"/>
      <c r="B109" s="1037"/>
      <c r="C109" s="1054"/>
      <c r="D109" s="1056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4"/>
      <c r="S109" s="334"/>
      <c r="T109" s="334"/>
      <c r="U109" s="335"/>
      <c r="V109" s="336">
        <f t="shared" si="17"/>
        <v>0</v>
      </c>
      <c r="W109" s="330">
        <f t="shared" si="18"/>
        <v>0</v>
      </c>
      <c r="X109" s="330">
        <f t="shared" si="19"/>
        <v>0</v>
      </c>
      <c r="Y109" s="331">
        <f t="shared" si="20"/>
        <v>0</v>
      </c>
      <c r="Z109" s="1046"/>
      <c r="AA109" s="1049"/>
      <c r="AB109" s="1049"/>
      <c r="AC109" s="1049"/>
      <c r="AD109" s="1049"/>
      <c r="AE109" s="1049"/>
      <c r="AF109" s="1049"/>
      <c r="AG109" s="1049"/>
      <c r="AH109" s="1031"/>
      <c r="AI109" s="1028"/>
      <c r="AJ109" s="1031"/>
    </row>
    <row r="110" spans="1:36" ht="19.5" thickBot="1" x14ac:dyDescent="0.3">
      <c r="A110" s="1035"/>
      <c r="B110" s="1038"/>
      <c r="C110" s="1055"/>
      <c r="D110" s="1057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1"/>
      <c r="S110" s="341"/>
      <c r="T110" s="341"/>
      <c r="U110" s="342"/>
      <c r="V110" s="343">
        <f t="shared" si="17"/>
        <v>0</v>
      </c>
      <c r="W110" s="344">
        <f t="shared" si="18"/>
        <v>0</v>
      </c>
      <c r="X110" s="344">
        <f t="shared" si="19"/>
        <v>0</v>
      </c>
      <c r="Y110" s="345">
        <f t="shared" si="20"/>
        <v>0</v>
      </c>
      <c r="Z110" s="1047"/>
      <c r="AA110" s="1050"/>
      <c r="AB110" s="1050"/>
      <c r="AC110" s="1050"/>
      <c r="AD110" s="1050"/>
      <c r="AE110" s="1050"/>
      <c r="AF110" s="1050"/>
      <c r="AG110" s="1050"/>
      <c r="AH110" s="1032"/>
      <c r="AI110" s="1029"/>
      <c r="AJ110" s="1032"/>
    </row>
    <row r="111" spans="1:36" ht="18.75" x14ac:dyDescent="0.25">
      <c r="A111" s="1033">
        <v>6</v>
      </c>
      <c r="B111" s="1036" t="s">
        <v>87</v>
      </c>
      <c r="C111" s="1039" t="s">
        <v>104</v>
      </c>
      <c r="D111" s="1042">
        <f>250*0.9</f>
        <v>225</v>
      </c>
      <c r="E111" s="346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321"/>
      <c r="S111" s="321"/>
      <c r="T111" s="321"/>
      <c r="U111" s="322"/>
      <c r="V111" s="323">
        <f t="shared" si="17"/>
        <v>0</v>
      </c>
      <c r="W111" s="347">
        <f t="shared" si="18"/>
        <v>0</v>
      </c>
      <c r="X111" s="347">
        <f t="shared" si="19"/>
        <v>0</v>
      </c>
      <c r="Y111" s="348">
        <f t="shared" si="20"/>
        <v>0</v>
      </c>
      <c r="Z111" s="1045">
        <f t="shared" ref="Z111:AC111" si="25">SUM(V111:V130)</f>
        <v>9.3000000000000007</v>
      </c>
      <c r="AA111" s="1048">
        <f t="shared" si="25"/>
        <v>10.45</v>
      </c>
      <c r="AB111" s="1048">
        <f t="shared" si="25"/>
        <v>9.1333333333333329</v>
      </c>
      <c r="AC111" s="1048">
        <f t="shared" si="25"/>
        <v>6.166666666666667</v>
      </c>
      <c r="AD111" s="1048">
        <f t="shared" ref="AD111:AG171" si="26">Z111*0.38*0.9*SQRT(3)</f>
        <v>5.5089607985535709</v>
      </c>
      <c r="AE111" s="1048">
        <f t="shared" si="26"/>
        <v>6.1901763811704091</v>
      </c>
      <c r="AF111" s="1048">
        <f t="shared" si="26"/>
        <v>5.410233902522144</v>
      </c>
      <c r="AG111" s="1048">
        <f t="shared" si="26"/>
        <v>3.652895153162762</v>
      </c>
      <c r="AH111" s="1030">
        <f>MAX(Z111:AC130)</f>
        <v>10.45</v>
      </c>
      <c r="AI111" s="1027">
        <f t="shared" ref="AI111" si="27">AH111*0.38*0.9*SQRT(3)</f>
        <v>6.1901763811704091</v>
      </c>
      <c r="AJ111" s="1030">
        <f t="shared" ref="AJ111" si="28">D111-AI111</f>
        <v>218.8098236188296</v>
      </c>
    </row>
    <row r="112" spans="1:36" ht="18.75" x14ac:dyDescent="0.25">
      <c r="A112" s="1034"/>
      <c r="B112" s="1037"/>
      <c r="C112" s="1054"/>
      <c r="D112" s="1043"/>
      <c r="E112" s="276" t="s">
        <v>814</v>
      </c>
      <c r="F112" s="276">
        <v>0.5</v>
      </c>
      <c r="G112" s="276">
        <v>0</v>
      </c>
      <c r="H112" s="276">
        <v>0</v>
      </c>
      <c r="I112" s="276">
        <v>0.4</v>
      </c>
      <c r="J112" s="276">
        <v>0</v>
      </c>
      <c r="K112" s="276">
        <v>0</v>
      </c>
      <c r="L112" s="276">
        <v>1.2</v>
      </c>
      <c r="M112" s="276">
        <v>1.1000000000000001</v>
      </c>
      <c r="N112" s="276">
        <v>1.2</v>
      </c>
      <c r="O112" s="276">
        <v>0.1</v>
      </c>
      <c r="P112" s="276">
        <v>0</v>
      </c>
      <c r="Q112" s="276">
        <v>0</v>
      </c>
      <c r="R112" s="327">
        <v>235</v>
      </c>
      <c r="S112" s="327">
        <v>235</v>
      </c>
      <c r="T112" s="327">
        <v>235</v>
      </c>
      <c r="U112" s="328">
        <v>235</v>
      </c>
      <c r="V112" s="336">
        <f t="shared" si="17"/>
        <v>0.5</v>
      </c>
      <c r="W112" s="330">
        <f t="shared" si="18"/>
        <v>0.4</v>
      </c>
      <c r="X112" s="330">
        <f t="shared" si="19"/>
        <v>1.1666666666666667</v>
      </c>
      <c r="Y112" s="331">
        <f t="shared" si="20"/>
        <v>0.1</v>
      </c>
      <c r="Z112" s="1046"/>
      <c r="AA112" s="1049"/>
      <c r="AB112" s="1049"/>
      <c r="AC112" s="1049"/>
      <c r="AD112" s="1049"/>
      <c r="AE112" s="1049"/>
      <c r="AF112" s="1049"/>
      <c r="AG112" s="1049"/>
      <c r="AH112" s="1031"/>
      <c r="AI112" s="1028"/>
      <c r="AJ112" s="1031"/>
    </row>
    <row r="113" spans="1:36" ht="18.75" x14ac:dyDescent="0.25">
      <c r="A113" s="1034"/>
      <c r="B113" s="1037"/>
      <c r="C113" s="1054"/>
      <c r="D113" s="104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/>
      <c r="R113" s="334"/>
      <c r="S113" s="334"/>
      <c r="T113" s="334"/>
      <c r="U113" s="335"/>
      <c r="V113" s="336">
        <f t="shared" si="17"/>
        <v>0</v>
      </c>
      <c r="W113" s="330">
        <f t="shared" si="18"/>
        <v>0</v>
      </c>
      <c r="X113" s="330">
        <f t="shared" si="19"/>
        <v>0</v>
      </c>
      <c r="Y113" s="331">
        <f t="shared" si="20"/>
        <v>0</v>
      </c>
      <c r="Z113" s="1046"/>
      <c r="AA113" s="1049"/>
      <c r="AB113" s="1049"/>
      <c r="AC113" s="1049"/>
      <c r="AD113" s="1049"/>
      <c r="AE113" s="1049"/>
      <c r="AF113" s="1049"/>
      <c r="AG113" s="1049"/>
      <c r="AH113" s="1031"/>
      <c r="AI113" s="1028"/>
      <c r="AJ113" s="1031"/>
    </row>
    <row r="114" spans="1:36" ht="18.75" x14ac:dyDescent="0.25">
      <c r="A114" s="1034"/>
      <c r="B114" s="1037"/>
      <c r="C114" s="1054"/>
      <c r="D114" s="1043"/>
      <c r="E114" s="276" t="s">
        <v>815</v>
      </c>
      <c r="F114" s="337">
        <v>7.1</v>
      </c>
      <c r="G114" s="337">
        <v>11.4</v>
      </c>
      <c r="H114" s="337">
        <v>0.1</v>
      </c>
      <c r="I114" s="337">
        <v>6.6</v>
      </c>
      <c r="J114" s="337">
        <v>6.9</v>
      </c>
      <c r="K114" s="337">
        <v>0</v>
      </c>
      <c r="L114" s="337">
        <v>6.3</v>
      </c>
      <c r="M114" s="337">
        <v>9.6</v>
      </c>
      <c r="N114" s="337">
        <v>0.5</v>
      </c>
      <c r="O114" s="337">
        <v>6.3</v>
      </c>
      <c r="P114" s="337">
        <v>8.3000000000000007</v>
      </c>
      <c r="Q114" s="337">
        <v>0.5</v>
      </c>
      <c r="R114" s="327">
        <v>235</v>
      </c>
      <c r="S114" s="327">
        <v>235</v>
      </c>
      <c r="T114" s="327">
        <v>235</v>
      </c>
      <c r="U114" s="328">
        <v>235</v>
      </c>
      <c r="V114" s="336">
        <f t="shared" si="17"/>
        <v>6.2</v>
      </c>
      <c r="W114" s="330">
        <f t="shared" si="18"/>
        <v>6.75</v>
      </c>
      <c r="X114" s="330">
        <f t="shared" si="19"/>
        <v>5.4666666666666659</v>
      </c>
      <c r="Y114" s="331">
        <f t="shared" si="20"/>
        <v>5.0333333333333341</v>
      </c>
      <c r="Z114" s="1046"/>
      <c r="AA114" s="1049"/>
      <c r="AB114" s="1049"/>
      <c r="AC114" s="1049"/>
      <c r="AD114" s="1049"/>
      <c r="AE114" s="1049"/>
      <c r="AF114" s="1049"/>
      <c r="AG114" s="1049"/>
      <c r="AH114" s="1031"/>
      <c r="AI114" s="1028"/>
      <c r="AJ114" s="1031"/>
    </row>
    <row r="115" spans="1:36" ht="18.75" x14ac:dyDescent="0.25">
      <c r="A115" s="1034"/>
      <c r="B115" s="1037"/>
      <c r="C115" s="1054"/>
      <c r="D115" s="104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4"/>
      <c r="S115" s="334"/>
      <c r="T115" s="334"/>
      <c r="U115" s="335"/>
      <c r="V115" s="336">
        <f t="shared" si="17"/>
        <v>0</v>
      </c>
      <c r="W115" s="330">
        <f t="shared" si="18"/>
        <v>0</v>
      </c>
      <c r="X115" s="330">
        <f t="shared" si="19"/>
        <v>0</v>
      </c>
      <c r="Y115" s="331">
        <f t="shared" si="20"/>
        <v>0</v>
      </c>
      <c r="Z115" s="1046"/>
      <c r="AA115" s="1049"/>
      <c r="AB115" s="1049"/>
      <c r="AC115" s="1049"/>
      <c r="AD115" s="1049"/>
      <c r="AE115" s="1049"/>
      <c r="AF115" s="1049"/>
      <c r="AG115" s="1049"/>
      <c r="AH115" s="1031"/>
      <c r="AI115" s="1028"/>
      <c r="AJ115" s="1031"/>
    </row>
    <row r="116" spans="1:36" ht="18.75" x14ac:dyDescent="0.25">
      <c r="A116" s="1034"/>
      <c r="B116" s="1037"/>
      <c r="C116" s="1054"/>
      <c r="D116" s="1043"/>
      <c r="E116" s="276" t="s">
        <v>816</v>
      </c>
      <c r="F116" s="337">
        <v>2.6</v>
      </c>
      <c r="G116" s="337">
        <v>0</v>
      </c>
      <c r="H116" s="337">
        <v>0</v>
      </c>
      <c r="I116" s="337">
        <v>3.3</v>
      </c>
      <c r="J116" s="337">
        <v>0</v>
      </c>
      <c r="K116" s="337">
        <v>0</v>
      </c>
      <c r="L116" s="337">
        <v>2.5</v>
      </c>
      <c r="M116" s="337">
        <v>0</v>
      </c>
      <c r="N116" s="337">
        <v>0</v>
      </c>
      <c r="O116" s="337">
        <v>2.1</v>
      </c>
      <c r="P116" s="337">
        <v>0.4</v>
      </c>
      <c r="Q116" s="337">
        <v>0.6</v>
      </c>
      <c r="R116" s="327">
        <v>235</v>
      </c>
      <c r="S116" s="327">
        <v>235</v>
      </c>
      <c r="T116" s="327">
        <v>235</v>
      </c>
      <c r="U116" s="328">
        <v>235</v>
      </c>
      <c r="V116" s="336">
        <f t="shared" si="17"/>
        <v>2.6</v>
      </c>
      <c r="W116" s="330">
        <f t="shared" si="18"/>
        <v>3.3</v>
      </c>
      <c r="X116" s="330">
        <f t="shared" si="19"/>
        <v>2.5</v>
      </c>
      <c r="Y116" s="331">
        <f t="shared" si="20"/>
        <v>1.0333333333333334</v>
      </c>
      <c r="Z116" s="1046"/>
      <c r="AA116" s="1049"/>
      <c r="AB116" s="1049"/>
      <c r="AC116" s="1049"/>
      <c r="AD116" s="1049"/>
      <c r="AE116" s="1049"/>
      <c r="AF116" s="1049"/>
      <c r="AG116" s="1049"/>
      <c r="AH116" s="1031"/>
      <c r="AI116" s="1028"/>
      <c r="AJ116" s="1031"/>
    </row>
    <row r="117" spans="1:36" ht="18.75" x14ac:dyDescent="0.25">
      <c r="A117" s="1034"/>
      <c r="B117" s="1037"/>
      <c r="C117" s="1054"/>
      <c r="D117" s="104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4"/>
      <c r="S117" s="334"/>
      <c r="T117" s="334"/>
      <c r="U117" s="335"/>
      <c r="V117" s="336">
        <f t="shared" si="17"/>
        <v>0</v>
      </c>
      <c r="W117" s="330">
        <f t="shared" si="18"/>
        <v>0</v>
      </c>
      <c r="X117" s="330">
        <f t="shared" si="19"/>
        <v>0</v>
      </c>
      <c r="Y117" s="331">
        <f t="shared" si="20"/>
        <v>0</v>
      </c>
      <c r="Z117" s="1046"/>
      <c r="AA117" s="1049"/>
      <c r="AB117" s="1049"/>
      <c r="AC117" s="1049"/>
      <c r="AD117" s="1049"/>
      <c r="AE117" s="1049"/>
      <c r="AF117" s="1049"/>
      <c r="AG117" s="1049"/>
      <c r="AH117" s="1031"/>
      <c r="AI117" s="1028"/>
      <c r="AJ117" s="1031"/>
    </row>
    <row r="118" spans="1:36" ht="18.75" x14ac:dyDescent="0.25">
      <c r="A118" s="1034"/>
      <c r="B118" s="1037"/>
      <c r="C118" s="1054"/>
      <c r="D118" s="1043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27"/>
      <c r="S118" s="327"/>
      <c r="T118" s="327"/>
      <c r="U118" s="328"/>
      <c r="V118" s="336">
        <f t="shared" si="17"/>
        <v>0</v>
      </c>
      <c r="W118" s="330">
        <f t="shared" si="18"/>
        <v>0</v>
      </c>
      <c r="X118" s="330">
        <f t="shared" si="19"/>
        <v>0</v>
      </c>
      <c r="Y118" s="331">
        <f t="shared" si="20"/>
        <v>0</v>
      </c>
      <c r="Z118" s="1046"/>
      <c r="AA118" s="1049"/>
      <c r="AB118" s="1049"/>
      <c r="AC118" s="1049"/>
      <c r="AD118" s="1049"/>
      <c r="AE118" s="1049"/>
      <c r="AF118" s="1049"/>
      <c r="AG118" s="1049"/>
      <c r="AH118" s="1031"/>
      <c r="AI118" s="1028"/>
      <c r="AJ118" s="1031"/>
    </row>
    <row r="119" spans="1:36" ht="18.75" x14ac:dyDescent="0.25">
      <c r="A119" s="1034"/>
      <c r="B119" s="1037"/>
      <c r="C119" s="1054"/>
      <c r="D119" s="104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4"/>
      <c r="S119" s="334"/>
      <c r="T119" s="334"/>
      <c r="U119" s="335"/>
      <c r="V119" s="336">
        <f t="shared" si="17"/>
        <v>0</v>
      </c>
      <c r="W119" s="330">
        <f t="shared" si="18"/>
        <v>0</v>
      </c>
      <c r="X119" s="330">
        <f t="shared" si="19"/>
        <v>0</v>
      </c>
      <c r="Y119" s="331">
        <f t="shared" si="20"/>
        <v>0</v>
      </c>
      <c r="Z119" s="1046"/>
      <c r="AA119" s="1049"/>
      <c r="AB119" s="1049"/>
      <c r="AC119" s="1049"/>
      <c r="AD119" s="1049"/>
      <c r="AE119" s="1049"/>
      <c r="AF119" s="1049"/>
      <c r="AG119" s="1049"/>
      <c r="AH119" s="1031"/>
      <c r="AI119" s="1028"/>
      <c r="AJ119" s="1031"/>
    </row>
    <row r="120" spans="1:36" ht="18.75" x14ac:dyDescent="0.25">
      <c r="A120" s="1034"/>
      <c r="B120" s="1037"/>
      <c r="C120" s="1054"/>
      <c r="D120" s="1043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27"/>
      <c r="S120" s="327"/>
      <c r="T120" s="327"/>
      <c r="U120" s="328"/>
      <c r="V120" s="336">
        <f t="shared" si="17"/>
        <v>0</v>
      </c>
      <c r="W120" s="330">
        <f t="shared" si="18"/>
        <v>0</v>
      </c>
      <c r="X120" s="330">
        <f t="shared" si="19"/>
        <v>0</v>
      </c>
      <c r="Y120" s="331">
        <f t="shared" si="20"/>
        <v>0</v>
      </c>
      <c r="Z120" s="1046"/>
      <c r="AA120" s="1049"/>
      <c r="AB120" s="1049"/>
      <c r="AC120" s="1049"/>
      <c r="AD120" s="1049"/>
      <c r="AE120" s="1049"/>
      <c r="AF120" s="1049"/>
      <c r="AG120" s="1049"/>
      <c r="AH120" s="1031"/>
      <c r="AI120" s="1028"/>
      <c r="AJ120" s="1031"/>
    </row>
    <row r="121" spans="1:36" ht="18.75" x14ac:dyDescent="0.25">
      <c r="A121" s="1034"/>
      <c r="B121" s="1037"/>
      <c r="C121" s="1054"/>
      <c r="D121" s="104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3"/>
      <c r="R121" s="334"/>
      <c r="S121" s="334"/>
      <c r="T121" s="334"/>
      <c r="U121" s="335"/>
      <c r="V121" s="336">
        <f t="shared" si="17"/>
        <v>0</v>
      </c>
      <c r="W121" s="330">
        <f t="shared" si="18"/>
        <v>0</v>
      </c>
      <c r="X121" s="330">
        <f t="shared" si="19"/>
        <v>0</v>
      </c>
      <c r="Y121" s="331">
        <f t="shared" si="20"/>
        <v>0</v>
      </c>
      <c r="Z121" s="1046"/>
      <c r="AA121" s="1049"/>
      <c r="AB121" s="1049"/>
      <c r="AC121" s="1049"/>
      <c r="AD121" s="1049"/>
      <c r="AE121" s="1049"/>
      <c r="AF121" s="1049"/>
      <c r="AG121" s="1049"/>
      <c r="AH121" s="1031"/>
      <c r="AI121" s="1028"/>
      <c r="AJ121" s="1031"/>
    </row>
    <row r="122" spans="1:36" ht="18.75" x14ac:dyDescent="0.25">
      <c r="A122" s="1034"/>
      <c r="B122" s="1037"/>
      <c r="C122" s="1054"/>
      <c r="D122" s="1043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27"/>
      <c r="S122" s="327"/>
      <c r="T122" s="327"/>
      <c r="U122" s="328"/>
      <c r="V122" s="336">
        <f t="shared" si="17"/>
        <v>0</v>
      </c>
      <c r="W122" s="330">
        <f t="shared" si="18"/>
        <v>0</v>
      </c>
      <c r="X122" s="330">
        <f t="shared" si="19"/>
        <v>0</v>
      </c>
      <c r="Y122" s="331">
        <f t="shared" si="20"/>
        <v>0</v>
      </c>
      <c r="Z122" s="1046"/>
      <c r="AA122" s="1049"/>
      <c r="AB122" s="1049"/>
      <c r="AC122" s="1049"/>
      <c r="AD122" s="1049"/>
      <c r="AE122" s="1049"/>
      <c r="AF122" s="1049"/>
      <c r="AG122" s="1049"/>
      <c r="AH122" s="1031"/>
      <c r="AI122" s="1028"/>
      <c r="AJ122" s="1031"/>
    </row>
    <row r="123" spans="1:36" ht="18.75" x14ac:dyDescent="0.25">
      <c r="A123" s="1034"/>
      <c r="B123" s="1037"/>
      <c r="C123" s="1054"/>
      <c r="D123" s="104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3"/>
      <c r="R123" s="334"/>
      <c r="S123" s="334"/>
      <c r="T123" s="334"/>
      <c r="U123" s="335"/>
      <c r="V123" s="336">
        <f t="shared" si="17"/>
        <v>0</v>
      </c>
      <c r="W123" s="330">
        <f t="shared" si="18"/>
        <v>0</v>
      </c>
      <c r="X123" s="330">
        <f t="shared" si="19"/>
        <v>0</v>
      </c>
      <c r="Y123" s="331">
        <f t="shared" si="20"/>
        <v>0</v>
      </c>
      <c r="Z123" s="1046"/>
      <c r="AA123" s="1049"/>
      <c r="AB123" s="1049"/>
      <c r="AC123" s="1049"/>
      <c r="AD123" s="1049"/>
      <c r="AE123" s="1049"/>
      <c r="AF123" s="1049"/>
      <c r="AG123" s="1049"/>
      <c r="AH123" s="1031"/>
      <c r="AI123" s="1028"/>
      <c r="AJ123" s="1031"/>
    </row>
    <row r="124" spans="1:36" ht="18.75" x14ac:dyDescent="0.25">
      <c r="A124" s="1034"/>
      <c r="B124" s="1037"/>
      <c r="C124" s="1054"/>
      <c r="D124" s="1043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27"/>
      <c r="S124" s="327"/>
      <c r="T124" s="327"/>
      <c r="U124" s="328"/>
      <c r="V124" s="336">
        <f t="shared" si="17"/>
        <v>0</v>
      </c>
      <c r="W124" s="330">
        <f t="shared" si="18"/>
        <v>0</v>
      </c>
      <c r="X124" s="330">
        <f t="shared" si="19"/>
        <v>0</v>
      </c>
      <c r="Y124" s="331">
        <f t="shared" si="20"/>
        <v>0</v>
      </c>
      <c r="Z124" s="1046"/>
      <c r="AA124" s="1049"/>
      <c r="AB124" s="1049"/>
      <c r="AC124" s="1049"/>
      <c r="AD124" s="1049"/>
      <c r="AE124" s="1049"/>
      <c r="AF124" s="1049"/>
      <c r="AG124" s="1049"/>
      <c r="AH124" s="1031"/>
      <c r="AI124" s="1028"/>
      <c r="AJ124" s="1031"/>
    </row>
    <row r="125" spans="1:36" ht="18.75" x14ac:dyDescent="0.25">
      <c r="A125" s="1034"/>
      <c r="B125" s="1037"/>
      <c r="C125" s="1054"/>
      <c r="D125" s="104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4"/>
      <c r="S125" s="334"/>
      <c r="T125" s="334"/>
      <c r="U125" s="335"/>
      <c r="V125" s="336">
        <f t="shared" si="17"/>
        <v>0</v>
      </c>
      <c r="W125" s="330">
        <f t="shared" si="18"/>
        <v>0</v>
      </c>
      <c r="X125" s="330">
        <f t="shared" si="19"/>
        <v>0</v>
      </c>
      <c r="Y125" s="331">
        <f t="shared" si="20"/>
        <v>0</v>
      </c>
      <c r="Z125" s="1046"/>
      <c r="AA125" s="1049"/>
      <c r="AB125" s="1049"/>
      <c r="AC125" s="1049"/>
      <c r="AD125" s="1049"/>
      <c r="AE125" s="1049"/>
      <c r="AF125" s="1049"/>
      <c r="AG125" s="1049"/>
      <c r="AH125" s="1031"/>
      <c r="AI125" s="1028"/>
      <c r="AJ125" s="1031"/>
    </row>
    <row r="126" spans="1:36" ht="18.75" x14ac:dyDescent="0.25">
      <c r="A126" s="1034"/>
      <c r="B126" s="1037"/>
      <c r="C126" s="1054"/>
      <c r="D126" s="1043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27"/>
      <c r="S126" s="327"/>
      <c r="T126" s="327"/>
      <c r="U126" s="328"/>
      <c r="V126" s="336">
        <f t="shared" si="17"/>
        <v>0</v>
      </c>
      <c r="W126" s="330">
        <f t="shared" si="18"/>
        <v>0</v>
      </c>
      <c r="X126" s="330">
        <f t="shared" si="19"/>
        <v>0</v>
      </c>
      <c r="Y126" s="331">
        <f t="shared" si="20"/>
        <v>0</v>
      </c>
      <c r="Z126" s="1046"/>
      <c r="AA126" s="1049"/>
      <c r="AB126" s="1049"/>
      <c r="AC126" s="1049"/>
      <c r="AD126" s="1049"/>
      <c r="AE126" s="1049"/>
      <c r="AF126" s="1049"/>
      <c r="AG126" s="1049"/>
      <c r="AH126" s="1031"/>
      <c r="AI126" s="1028"/>
      <c r="AJ126" s="1031"/>
    </row>
    <row r="127" spans="1:36" ht="18.75" x14ac:dyDescent="0.25">
      <c r="A127" s="1034"/>
      <c r="B127" s="1037"/>
      <c r="C127" s="1054"/>
      <c r="D127" s="104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4"/>
      <c r="S127" s="334"/>
      <c r="T127" s="334"/>
      <c r="U127" s="335"/>
      <c r="V127" s="336">
        <f t="shared" si="17"/>
        <v>0</v>
      </c>
      <c r="W127" s="330">
        <f t="shared" si="18"/>
        <v>0</v>
      </c>
      <c r="X127" s="330">
        <f t="shared" si="19"/>
        <v>0</v>
      </c>
      <c r="Y127" s="331">
        <f t="shared" si="20"/>
        <v>0</v>
      </c>
      <c r="Z127" s="1046"/>
      <c r="AA127" s="1049"/>
      <c r="AB127" s="1049"/>
      <c r="AC127" s="1049"/>
      <c r="AD127" s="1049"/>
      <c r="AE127" s="1049"/>
      <c r="AF127" s="1049"/>
      <c r="AG127" s="1049"/>
      <c r="AH127" s="1031"/>
      <c r="AI127" s="1028"/>
      <c r="AJ127" s="1031"/>
    </row>
    <row r="128" spans="1:36" ht="18.75" x14ac:dyDescent="0.25">
      <c r="A128" s="1034"/>
      <c r="B128" s="1037"/>
      <c r="C128" s="1054"/>
      <c r="D128" s="1043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27"/>
      <c r="S128" s="327"/>
      <c r="T128" s="327"/>
      <c r="U128" s="328"/>
      <c r="V128" s="336">
        <f t="shared" si="17"/>
        <v>0</v>
      </c>
      <c r="W128" s="330">
        <f t="shared" si="18"/>
        <v>0</v>
      </c>
      <c r="X128" s="330">
        <f t="shared" si="19"/>
        <v>0</v>
      </c>
      <c r="Y128" s="331">
        <f t="shared" si="20"/>
        <v>0</v>
      </c>
      <c r="Z128" s="1046"/>
      <c r="AA128" s="1049"/>
      <c r="AB128" s="1049"/>
      <c r="AC128" s="1049"/>
      <c r="AD128" s="1049"/>
      <c r="AE128" s="1049"/>
      <c r="AF128" s="1049"/>
      <c r="AG128" s="1049"/>
      <c r="AH128" s="1031"/>
      <c r="AI128" s="1028"/>
      <c r="AJ128" s="1031"/>
    </row>
    <row r="129" spans="1:36" ht="18.75" x14ac:dyDescent="0.25">
      <c r="A129" s="1034"/>
      <c r="B129" s="1037"/>
      <c r="C129" s="1054"/>
      <c r="D129" s="104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3"/>
      <c r="R129" s="334"/>
      <c r="S129" s="334"/>
      <c r="T129" s="334"/>
      <c r="U129" s="335"/>
      <c r="V129" s="336">
        <f t="shared" si="17"/>
        <v>0</v>
      </c>
      <c r="W129" s="330">
        <f t="shared" si="18"/>
        <v>0</v>
      </c>
      <c r="X129" s="330">
        <f t="shared" si="19"/>
        <v>0</v>
      </c>
      <c r="Y129" s="331">
        <f t="shared" si="20"/>
        <v>0</v>
      </c>
      <c r="Z129" s="1046"/>
      <c r="AA129" s="1049"/>
      <c r="AB129" s="1049"/>
      <c r="AC129" s="1049"/>
      <c r="AD129" s="1049"/>
      <c r="AE129" s="1049"/>
      <c r="AF129" s="1049"/>
      <c r="AG129" s="1049"/>
      <c r="AH129" s="1031"/>
      <c r="AI129" s="1028"/>
      <c r="AJ129" s="1031"/>
    </row>
    <row r="130" spans="1:36" ht="19.5" thickBot="1" x14ac:dyDescent="0.3">
      <c r="A130" s="1035"/>
      <c r="B130" s="1038"/>
      <c r="C130" s="1055"/>
      <c r="D130" s="1044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1"/>
      <c r="S130" s="341"/>
      <c r="T130" s="341"/>
      <c r="U130" s="342"/>
      <c r="V130" s="343">
        <f t="shared" si="17"/>
        <v>0</v>
      </c>
      <c r="W130" s="344">
        <f t="shared" si="18"/>
        <v>0</v>
      </c>
      <c r="X130" s="344">
        <f t="shared" si="19"/>
        <v>0</v>
      </c>
      <c r="Y130" s="345">
        <f t="shared" si="20"/>
        <v>0</v>
      </c>
      <c r="Z130" s="1047"/>
      <c r="AA130" s="1050"/>
      <c r="AB130" s="1050"/>
      <c r="AC130" s="1050"/>
      <c r="AD130" s="1050"/>
      <c r="AE130" s="1050"/>
      <c r="AF130" s="1050"/>
      <c r="AG130" s="1050"/>
      <c r="AH130" s="1032"/>
      <c r="AI130" s="1029"/>
      <c r="AJ130" s="1032"/>
    </row>
    <row r="131" spans="1:36" ht="18.75" x14ac:dyDescent="0.25">
      <c r="A131" s="1033">
        <v>7</v>
      </c>
      <c r="B131" s="1036" t="s">
        <v>92</v>
      </c>
      <c r="C131" s="1039" t="s">
        <v>88</v>
      </c>
      <c r="D131" s="1042">
        <f>160*0.9</f>
        <v>144</v>
      </c>
      <c r="E131" s="346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321"/>
      <c r="S131" s="321"/>
      <c r="T131" s="321"/>
      <c r="U131" s="322"/>
      <c r="V131" s="323">
        <f t="shared" si="17"/>
        <v>0</v>
      </c>
      <c r="W131" s="347">
        <f t="shared" si="18"/>
        <v>0</v>
      </c>
      <c r="X131" s="347">
        <f t="shared" si="19"/>
        <v>0</v>
      </c>
      <c r="Y131" s="348">
        <f t="shared" si="20"/>
        <v>0</v>
      </c>
      <c r="Z131" s="1045">
        <f t="shared" ref="Z131:AC131" si="29">SUM(V131:V150)</f>
        <v>37.666666666666664</v>
      </c>
      <c r="AA131" s="1048">
        <f t="shared" si="29"/>
        <v>28.15</v>
      </c>
      <c r="AB131" s="1048">
        <f t="shared" si="29"/>
        <v>28.933333333333334</v>
      </c>
      <c r="AC131" s="1048">
        <f t="shared" si="29"/>
        <v>28.566666666666666</v>
      </c>
      <c r="AD131" s="1048">
        <f t="shared" ref="AD131" si="30">Z131*0.38*0.9*SQRT(3)</f>
        <v>22.312278503102274</v>
      </c>
      <c r="AE131" s="1048">
        <f t="shared" si="26"/>
        <v>16.674972739707851</v>
      </c>
      <c r="AF131" s="1048">
        <f t="shared" si="26"/>
        <v>17.138989151055554</v>
      </c>
      <c r="AG131" s="1048">
        <f t="shared" si="26"/>
        <v>16.921789979786421</v>
      </c>
      <c r="AH131" s="1030">
        <f>MAX(Z131:AC150)</f>
        <v>37.666666666666664</v>
      </c>
      <c r="AI131" s="1027">
        <f t="shared" ref="AI131" si="31">AH131*0.38*0.9*SQRT(3)</f>
        <v>22.312278503102274</v>
      </c>
      <c r="AJ131" s="1030">
        <f t="shared" ref="AJ131" si="32">D131-AI131</f>
        <v>121.68772149689772</v>
      </c>
    </row>
    <row r="132" spans="1:36" ht="18.75" x14ac:dyDescent="0.25">
      <c r="A132" s="1034"/>
      <c r="B132" s="1037"/>
      <c r="C132" s="1040"/>
      <c r="D132" s="1043"/>
      <c r="E132" s="276" t="s">
        <v>817</v>
      </c>
      <c r="F132" s="276">
        <v>0</v>
      </c>
      <c r="G132" s="276">
        <v>0</v>
      </c>
      <c r="H132" s="276">
        <v>0</v>
      </c>
      <c r="I132" s="276">
        <v>0</v>
      </c>
      <c r="J132" s="276">
        <v>0</v>
      </c>
      <c r="K132" s="276">
        <v>0</v>
      </c>
      <c r="L132" s="276">
        <v>0.2</v>
      </c>
      <c r="M132" s="276">
        <v>0.2</v>
      </c>
      <c r="N132" s="276">
        <v>0.2</v>
      </c>
      <c r="O132" s="276">
        <v>0.2</v>
      </c>
      <c r="P132" s="276">
        <v>0.2</v>
      </c>
      <c r="Q132" s="276">
        <v>0.2</v>
      </c>
      <c r="R132" s="327">
        <v>231</v>
      </c>
      <c r="S132" s="327">
        <v>232</v>
      </c>
      <c r="T132" s="327">
        <v>231</v>
      </c>
      <c r="U132" s="328">
        <v>231</v>
      </c>
      <c r="V132" s="336">
        <f t="shared" si="17"/>
        <v>0</v>
      </c>
      <c r="W132" s="330">
        <f t="shared" si="18"/>
        <v>0</v>
      </c>
      <c r="X132" s="330">
        <f t="shared" si="19"/>
        <v>0.20000000000000004</v>
      </c>
      <c r="Y132" s="331">
        <f t="shared" si="20"/>
        <v>0.20000000000000004</v>
      </c>
      <c r="Z132" s="1046"/>
      <c r="AA132" s="1049"/>
      <c r="AB132" s="1049"/>
      <c r="AC132" s="1049"/>
      <c r="AD132" s="1049"/>
      <c r="AE132" s="1049"/>
      <c r="AF132" s="1049"/>
      <c r="AG132" s="1049"/>
      <c r="AH132" s="1031"/>
      <c r="AI132" s="1028"/>
      <c r="AJ132" s="1031"/>
    </row>
    <row r="133" spans="1:36" ht="18.75" x14ac:dyDescent="0.25">
      <c r="A133" s="1034"/>
      <c r="B133" s="1037"/>
      <c r="C133" s="1040"/>
      <c r="D133" s="1043"/>
      <c r="E133" s="333"/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4"/>
      <c r="S133" s="334"/>
      <c r="T133" s="334"/>
      <c r="U133" s="335"/>
      <c r="V133" s="336">
        <f t="shared" si="17"/>
        <v>0</v>
      </c>
      <c r="W133" s="330">
        <f t="shared" si="18"/>
        <v>0</v>
      </c>
      <c r="X133" s="330">
        <f t="shared" si="19"/>
        <v>0</v>
      </c>
      <c r="Y133" s="331">
        <f t="shared" si="20"/>
        <v>0</v>
      </c>
      <c r="Z133" s="1046"/>
      <c r="AA133" s="1049"/>
      <c r="AB133" s="1049"/>
      <c r="AC133" s="1049"/>
      <c r="AD133" s="1049"/>
      <c r="AE133" s="1049"/>
      <c r="AF133" s="1049"/>
      <c r="AG133" s="1049"/>
      <c r="AH133" s="1031"/>
      <c r="AI133" s="1028"/>
      <c r="AJ133" s="1031"/>
    </row>
    <row r="134" spans="1:36" ht="18.75" x14ac:dyDescent="0.25">
      <c r="A134" s="1034"/>
      <c r="B134" s="1037"/>
      <c r="C134" s="1040"/>
      <c r="D134" s="1043"/>
      <c r="E134" s="276" t="s">
        <v>818</v>
      </c>
      <c r="F134" s="276">
        <v>24.4</v>
      </c>
      <c r="G134" s="276">
        <v>25</v>
      </c>
      <c r="H134" s="276">
        <v>9.4</v>
      </c>
      <c r="I134" s="337">
        <v>6.4</v>
      </c>
      <c r="J134" s="337">
        <v>15.2</v>
      </c>
      <c r="K134" s="337">
        <v>5</v>
      </c>
      <c r="L134" s="337">
        <v>18.8</v>
      </c>
      <c r="M134" s="337">
        <v>18.899999999999999</v>
      </c>
      <c r="N134" s="337">
        <v>8.5</v>
      </c>
      <c r="O134" s="337">
        <v>17.899999999999999</v>
      </c>
      <c r="P134" s="337">
        <v>17.7</v>
      </c>
      <c r="Q134" s="337">
        <v>8.1999999999999993</v>
      </c>
      <c r="R134" s="327">
        <v>231</v>
      </c>
      <c r="S134" s="327">
        <v>232</v>
      </c>
      <c r="T134" s="327">
        <v>231</v>
      </c>
      <c r="U134" s="328">
        <v>231</v>
      </c>
      <c r="V134" s="336">
        <f t="shared" si="17"/>
        <v>19.599999999999998</v>
      </c>
      <c r="W134" s="330">
        <f t="shared" si="18"/>
        <v>8.8666666666666671</v>
      </c>
      <c r="X134" s="330">
        <f t="shared" si="19"/>
        <v>15.4</v>
      </c>
      <c r="Y134" s="331">
        <f t="shared" si="20"/>
        <v>14.6</v>
      </c>
      <c r="Z134" s="1046"/>
      <c r="AA134" s="1049"/>
      <c r="AB134" s="1049"/>
      <c r="AC134" s="1049"/>
      <c r="AD134" s="1049"/>
      <c r="AE134" s="1049"/>
      <c r="AF134" s="1049"/>
      <c r="AG134" s="1049"/>
      <c r="AH134" s="1031"/>
      <c r="AI134" s="1028"/>
      <c r="AJ134" s="1031"/>
    </row>
    <row r="135" spans="1:36" ht="18.75" x14ac:dyDescent="0.25">
      <c r="A135" s="1034"/>
      <c r="B135" s="1037"/>
      <c r="C135" s="1040"/>
      <c r="D135" s="1043"/>
      <c r="E135" s="333"/>
      <c r="F135" s="333"/>
      <c r="G135" s="333"/>
      <c r="H135" s="333"/>
      <c r="I135" s="333"/>
      <c r="J135" s="333"/>
      <c r="K135" s="333"/>
      <c r="L135" s="333"/>
      <c r="M135" s="333"/>
      <c r="N135" s="333"/>
      <c r="O135" s="333"/>
      <c r="P135" s="333"/>
      <c r="Q135" s="333"/>
      <c r="R135" s="334"/>
      <c r="S135" s="334"/>
      <c r="T135" s="334"/>
      <c r="U135" s="335"/>
      <c r="V135" s="336">
        <f t="shared" si="17"/>
        <v>0</v>
      </c>
      <c r="W135" s="330">
        <f t="shared" si="18"/>
        <v>0</v>
      </c>
      <c r="X135" s="330">
        <f t="shared" si="19"/>
        <v>0</v>
      </c>
      <c r="Y135" s="331">
        <f t="shared" si="20"/>
        <v>0</v>
      </c>
      <c r="Z135" s="1046"/>
      <c r="AA135" s="1049"/>
      <c r="AB135" s="1049"/>
      <c r="AC135" s="1049"/>
      <c r="AD135" s="1049"/>
      <c r="AE135" s="1049"/>
      <c r="AF135" s="1049"/>
      <c r="AG135" s="1049"/>
      <c r="AH135" s="1031"/>
      <c r="AI135" s="1028"/>
      <c r="AJ135" s="1031"/>
    </row>
    <row r="136" spans="1:36" ht="18.75" x14ac:dyDescent="0.25">
      <c r="A136" s="1034"/>
      <c r="B136" s="1037"/>
      <c r="C136" s="1040"/>
      <c r="D136" s="1043"/>
      <c r="E136" s="276" t="s">
        <v>819</v>
      </c>
      <c r="F136" s="276">
        <v>0.7</v>
      </c>
      <c r="G136" s="276">
        <v>10</v>
      </c>
      <c r="H136" s="276">
        <v>0.3</v>
      </c>
      <c r="I136" s="337">
        <v>0.3</v>
      </c>
      <c r="J136" s="337">
        <v>4.4000000000000004</v>
      </c>
      <c r="K136" s="337">
        <v>0</v>
      </c>
      <c r="L136" s="337">
        <v>0</v>
      </c>
      <c r="M136" s="337">
        <v>0</v>
      </c>
      <c r="N136" s="337">
        <v>0</v>
      </c>
      <c r="O136" s="337">
        <v>0</v>
      </c>
      <c r="P136" s="337">
        <v>0</v>
      </c>
      <c r="Q136" s="337">
        <v>0</v>
      </c>
      <c r="R136" s="327">
        <v>231</v>
      </c>
      <c r="S136" s="327">
        <v>232</v>
      </c>
      <c r="T136" s="327">
        <v>231</v>
      </c>
      <c r="U136" s="328">
        <v>231</v>
      </c>
      <c r="V136" s="336">
        <f t="shared" si="17"/>
        <v>3.6666666666666665</v>
      </c>
      <c r="W136" s="330">
        <f t="shared" si="18"/>
        <v>2.35</v>
      </c>
      <c r="X136" s="330">
        <f t="shared" si="19"/>
        <v>0</v>
      </c>
      <c r="Y136" s="331">
        <f t="shared" si="20"/>
        <v>0</v>
      </c>
      <c r="Z136" s="1046"/>
      <c r="AA136" s="1049"/>
      <c r="AB136" s="1049"/>
      <c r="AC136" s="1049"/>
      <c r="AD136" s="1049"/>
      <c r="AE136" s="1049"/>
      <c r="AF136" s="1049"/>
      <c r="AG136" s="1049"/>
      <c r="AH136" s="1031"/>
      <c r="AI136" s="1028"/>
      <c r="AJ136" s="1031"/>
    </row>
    <row r="137" spans="1:36" ht="18.75" x14ac:dyDescent="0.25">
      <c r="A137" s="1034"/>
      <c r="B137" s="1037"/>
      <c r="C137" s="1040"/>
      <c r="D137" s="1043"/>
      <c r="E137" s="333"/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33"/>
      <c r="R137" s="334"/>
      <c r="S137" s="334"/>
      <c r="T137" s="334"/>
      <c r="U137" s="335"/>
      <c r="V137" s="336">
        <f t="shared" si="17"/>
        <v>0</v>
      </c>
      <c r="W137" s="330">
        <f t="shared" si="18"/>
        <v>0</v>
      </c>
      <c r="X137" s="330">
        <f t="shared" si="19"/>
        <v>0</v>
      </c>
      <c r="Y137" s="331">
        <f t="shared" si="20"/>
        <v>0</v>
      </c>
      <c r="Z137" s="1046"/>
      <c r="AA137" s="1049"/>
      <c r="AB137" s="1049"/>
      <c r="AC137" s="1049"/>
      <c r="AD137" s="1049"/>
      <c r="AE137" s="1049"/>
      <c r="AF137" s="1049"/>
      <c r="AG137" s="1049"/>
      <c r="AH137" s="1031"/>
      <c r="AI137" s="1028"/>
      <c r="AJ137" s="1031"/>
    </row>
    <row r="138" spans="1:36" ht="18.75" x14ac:dyDescent="0.25">
      <c r="A138" s="1034"/>
      <c r="B138" s="1037"/>
      <c r="C138" s="1040"/>
      <c r="D138" s="1043"/>
      <c r="E138" s="276" t="s">
        <v>820</v>
      </c>
      <c r="F138" s="276">
        <v>8.4</v>
      </c>
      <c r="G138" s="276">
        <v>12.6</v>
      </c>
      <c r="H138" s="276">
        <v>2.1</v>
      </c>
      <c r="I138" s="337">
        <v>6.9</v>
      </c>
      <c r="J138" s="337">
        <v>15.5</v>
      </c>
      <c r="K138" s="337">
        <v>10.1</v>
      </c>
      <c r="L138" s="337">
        <v>7.8</v>
      </c>
      <c r="M138" s="337">
        <v>11.5</v>
      </c>
      <c r="N138" s="337">
        <v>2</v>
      </c>
      <c r="O138" s="337">
        <v>8.1</v>
      </c>
      <c r="P138" s="337">
        <v>10.9</v>
      </c>
      <c r="Q138" s="337">
        <v>1.9</v>
      </c>
      <c r="R138" s="327">
        <v>231</v>
      </c>
      <c r="S138" s="327">
        <v>232</v>
      </c>
      <c r="T138" s="327">
        <v>231</v>
      </c>
      <c r="U138" s="328">
        <v>231</v>
      </c>
      <c r="V138" s="336">
        <f t="shared" si="17"/>
        <v>7.7</v>
      </c>
      <c r="W138" s="330">
        <f t="shared" si="18"/>
        <v>10.833333333333334</v>
      </c>
      <c r="X138" s="330">
        <f t="shared" si="19"/>
        <v>7.1000000000000005</v>
      </c>
      <c r="Y138" s="331">
        <f t="shared" si="20"/>
        <v>6.9666666666666659</v>
      </c>
      <c r="Z138" s="1046"/>
      <c r="AA138" s="1049"/>
      <c r="AB138" s="1049"/>
      <c r="AC138" s="1049"/>
      <c r="AD138" s="1049"/>
      <c r="AE138" s="1049"/>
      <c r="AF138" s="1049"/>
      <c r="AG138" s="1049"/>
      <c r="AH138" s="1031"/>
      <c r="AI138" s="1028"/>
      <c r="AJ138" s="1031"/>
    </row>
    <row r="139" spans="1:36" ht="18.75" x14ac:dyDescent="0.25">
      <c r="A139" s="1034"/>
      <c r="B139" s="1037"/>
      <c r="C139" s="1040"/>
      <c r="D139" s="1043"/>
      <c r="E139" s="333"/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4"/>
      <c r="S139" s="334"/>
      <c r="T139" s="334"/>
      <c r="U139" s="335"/>
      <c r="V139" s="336">
        <f t="shared" si="17"/>
        <v>0</v>
      </c>
      <c r="W139" s="330">
        <f t="shared" si="18"/>
        <v>0</v>
      </c>
      <c r="X139" s="330">
        <f t="shared" si="19"/>
        <v>0</v>
      </c>
      <c r="Y139" s="331">
        <f t="shared" si="20"/>
        <v>0</v>
      </c>
      <c r="Z139" s="1046"/>
      <c r="AA139" s="1049"/>
      <c r="AB139" s="1049"/>
      <c r="AC139" s="1049"/>
      <c r="AD139" s="1049"/>
      <c r="AE139" s="1049"/>
      <c r="AF139" s="1049"/>
      <c r="AG139" s="1049"/>
      <c r="AH139" s="1031"/>
      <c r="AI139" s="1028"/>
      <c r="AJ139" s="1031"/>
    </row>
    <row r="140" spans="1:36" ht="18.75" x14ac:dyDescent="0.25">
      <c r="A140" s="1034"/>
      <c r="B140" s="1037"/>
      <c r="C140" s="1040"/>
      <c r="D140" s="1043"/>
      <c r="E140" s="276" t="s">
        <v>821</v>
      </c>
      <c r="F140" s="276">
        <v>9.1</v>
      </c>
      <c r="G140" s="276">
        <v>2.2999999999999998</v>
      </c>
      <c r="H140" s="276">
        <v>8.6999999999999993</v>
      </c>
      <c r="I140" s="337">
        <v>6.3</v>
      </c>
      <c r="J140" s="337">
        <v>3.4</v>
      </c>
      <c r="K140" s="337">
        <v>8.6</v>
      </c>
      <c r="L140" s="337">
        <v>8.6999999999999993</v>
      </c>
      <c r="M140" s="337">
        <v>2.1</v>
      </c>
      <c r="N140" s="337">
        <v>7.9</v>
      </c>
      <c r="O140" s="337">
        <v>9.1999999999999993</v>
      </c>
      <c r="P140" s="337">
        <v>3.1</v>
      </c>
      <c r="Q140" s="337">
        <v>8.1</v>
      </c>
      <c r="R140" s="327">
        <v>231</v>
      </c>
      <c r="S140" s="327">
        <v>232</v>
      </c>
      <c r="T140" s="327">
        <v>231</v>
      </c>
      <c r="U140" s="328">
        <v>231</v>
      </c>
      <c r="V140" s="336">
        <f t="shared" ref="V140:V203" si="33">IF(AND(F140=0,G140=0,H140=0),0,IF(AND(F140=0,G140=0),H140,IF(AND(F140=0,H140=0),G140,IF(AND(G140=0,H140=0),F140,IF(F140=0,(G140+H140)/2,IF(G140=0,(F140+H140)/2,IF(H140=0,(F140+G140)/2,(F140+G140+H140)/3)))))))</f>
        <v>6.6999999999999993</v>
      </c>
      <c r="W140" s="330">
        <f t="shared" ref="W140:W203" si="34">IF(AND(I140=0,J140=0,K140=0),0,IF(AND(I140=0,J140=0),K140,IF(AND(I140=0,K140=0),J140,IF(AND(J140=0,K140=0),I140,IF(I140=0,(J140+K140)/2,IF(J140=0,(I140+K140)/2,IF(K140=0,(I140+J140)/2,(I140+J140+K140)/3)))))))</f>
        <v>6.0999999999999988</v>
      </c>
      <c r="X140" s="330">
        <f t="shared" ref="X140:X203" si="35">IF(AND(L140=0,M140=0,N140=0),0,IF(AND(L140=0,M140=0),N140,IF(AND(L140=0,N140=0),M140,IF(AND(M140=0,N140=0),L140,IF(L140=0,(M140+N140)/2,IF(M140=0,(L140+N140)/2,IF(N140=0,(L140+M140)/2,(L140+M140+N140)/3)))))))</f>
        <v>6.2333333333333334</v>
      </c>
      <c r="Y140" s="331">
        <f t="shared" ref="Y140:Y203" si="36">IF(AND(O140=0,P140=0,Q140=0),0,IF(AND(O140=0,P140=0),Q140,IF(AND(O140=0,Q140=0),P140,IF(AND(P140=0,Q140=0),O140,IF(O140=0,(P140+Q140)/2,IF(P140=0,(O140+Q140)/2,IF(Q140=0,(O140+P140)/2,(O140+P140+Q140)/3)))))))</f>
        <v>6.8</v>
      </c>
      <c r="Z140" s="1046"/>
      <c r="AA140" s="1049"/>
      <c r="AB140" s="1049"/>
      <c r="AC140" s="1049"/>
      <c r="AD140" s="1049"/>
      <c r="AE140" s="1049"/>
      <c r="AF140" s="1049"/>
      <c r="AG140" s="1049"/>
      <c r="AH140" s="1031"/>
      <c r="AI140" s="1028"/>
      <c r="AJ140" s="1031"/>
    </row>
    <row r="141" spans="1:36" ht="18.75" x14ac:dyDescent="0.25">
      <c r="A141" s="1034"/>
      <c r="B141" s="1037"/>
      <c r="C141" s="1040"/>
      <c r="D141" s="1043"/>
      <c r="E141" s="333"/>
      <c r="F141" s="333"/>
      <c r="G141" s="333"/>
      <c r="H141" s="333"/>
      <c r="I141" s="333"/>
      <c r="J141" s="333"/>
      <c r="K141" s="333"/>
      <c r="L141" s="333"/>
      <c r="M141" s="333"/>
      <c r="N141" s="333"/>
      <c r="O141" s="333"/>
      <c r="P141" s="333"/>
      <c r="Q141" s="333"/>
      <c r="R141" s="334"/>
      <c r="S141" s="334"/>
      <c r="T141" s="334"/>
      <c r="U141" s="335"/>
      <c r="V141" s="336">
        <f t="shared" si="33"/>
        <v>0</v>
      </c>
      <c r="W141" s="330">
        <f t="shared" si="34"/>
        <v>0</v>
      </c>
      <c r="X141" s="330">
        <f t="shared" si="35"/>
        <v>0</v>
      </c>
      <c r="Y141" s="331">
        <f t="shared" si="36"/>
        <v>0</v>
      </c>
      <c r="Z141" s="1046"/>
      <c r="AA141" s="1049"/>
      <c r="AB141" s="1049"/>
      <c r="AC141" s="1049"/>
      <c r="AD141" s="1049"/>
      <c r="AE141" s="1049"/>
      <c r="AF141" s="1049"/>
      <c r="AG141" s="1049"/>
      <c r="AH141" s="1031"/>
      <c r="AI141" s="1028"/>
      <c r="AJ141" s="1031"/>
    </row>
    <row r="142" spans="1:36" ht="18.75" x14ac:dyDescent="0.25">
      <c r="A142" s="1034"/>
      <c r="B142" s="1037"/>
      <c r="C142" s="1040"/>
      <c r="D142" s="1043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27"/>
      <c r="S142" s="327"/>
      <c r="T142" s="327"/>
      <c r="U142" s="328"/>
      <c r="V142" s="336">
        <f t="shared" si="33"/>
        <v>0</v>
      </c>
      <c r="W142" s="330">
        <f t="shared" si="34"/>
        <v>0</v>
      </c>
      <c r="X142" s="330">
        <f t="shared" si="35"/>
        <v>0</v>
      </c>
      <c r="Y142" s="331">
        <f t="shared" si="36"/>
        <v>0</v>
      </c>
      <c r="Z142" s="1046"/>
      <c r="AA142" s="1049"/>
      <c r="AB142" s="1049"/>
      <c r="AC142" s="1049"/>
      <c r="AD142" s="1049"/>
      <c r="AE142" s="1049"/>
      <c r="AF142" s="1049"/>
      <c r="AG142" s="1049"/>
      <c r="AH142" s="1031"/>
      <c r="AI142" s="1028"/>
      <c r="AJ142" s="1031"/>
    </row>
    <row r="143" spans="1:36" ht="18.75" x14ac:dyDescent="0.25">
      <c r="A143" s="1034"/>
      <c r="B143" s="1037"/>
      <c r="C143" s="1040"/>
      <c r="D143" s="1043"/>
      <c r="E143" s="333"/>
      <c r="F143" s="333"/>
      <c r="G143" s="333"/>
      <c r="H143" s="333"/>
      <c r="I143" s="333"/>
      <c r="J143" s="333"/>
      <c r="K143" s="333"/>
      <c r="L143" s="333"/>
      <c r="M143" s="333"/>
      <c r="N143" s="333"/>
      <c r="O143" s="333"/>
      <c r="P143" s="333"/>
      <c r="Q143" s="333"/>
      <c r="R143" s="334"/>
      <c r="S143" s="334"/>
      <c r="T143" s="334"/>
      <c r="U143" s="335"/>
      <c r="V143" s="336">
        <f t="shared" si="33"/>
        <v>0</v>
      </c>
      <c r="W143" s="330">
        <f t="shared" si="34"/>
        <v>0</v>
      </c>
      <c r="X143" s="330">
        <f t="shared" si="35"/>
        <v>0</v>
      </c>
      <c r="Y143" s="331">
        <f t="shared" si="36"/>
        <v>0</v>
      </c>
      <c r="Z143" s="1046"/>
      <c r="AA143" s="1049"/>
      <c r="AB143" s="1049"/>
      <c r="AC143" s="1049"/>
      <c r="AD143" s="1049"/>
      <c r="AE143" s="1049"/>
      <c r="AF143" s="1049"/>
      <c r="AG143" s="1049"/>
      <c r="AH143" s="1031"/>
      <c r="AI143" s="1028"/>
      <c r="AJ143" s="1031"/>
    </row>
    <row r="144" spans="1:36" ht="18.75" x14ac:dyDescent="0.25">
      <c r="A144" s="1034"/>
      <c r="B144" s="1037"/>
      <c r="C144" s="1040"/>
      <c r="D144" s="1043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27"/>
      <c r="S144" s="327"/>
      <c r="T144" s="327"/>
      <c r="U144" s="328"/>
      <c r="V144" s="336">
        <f t="shared" si="33"/>
        <v>0</v>
      </c>
      <c r="W144" s="330">
        <f t="shared" si="34"/>
        <v>0</v>
      </c>
      <c r="X144" s="330">
        <f t="shared" si="35"/>
        <v>0</v>
      </c>
      <c r="Y144" s="331">
        <f t="shared" si="36"/>
        <v>0</v>
      </c>
      <c r="Z144" s="1046"/>
      <c r="AA144" s="1049"/>
      <c r="AB144" s="1049"/>
      <c r="AC144" s="1049"/>
      <c r="AD144" s="1049"/>
      <c r="AE144" s="1049"/>
      <c r="AF144" s="1049"/>
      <c r="AG144" s="1049"/>
      <c r="AH144" s="1031"/>
      <c r="AI144" s="1028"/>
      <c r="AJ144" s="1031"/>
    </row>
    <row r="145" spans="1:36" ht="18.75" x14ac:dyDescent="0.25">
      <c r="A145" s="1034"/>
      <c r="B145" s="1037"/>
      <c r="C145" s="1040"/>
      <c r="D145" s="1043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  <c r="Q145" s="333"/>
      <c r="R145" s="334"/>
      <c r="S145" s="334"/>
      <c r="T145" s="334"/>
      <c r="U145" s="335"/>
      <c r="V145" s="336">
        <f t="shared" si="33"/>
        <v>0</v>
      </c>
      <c r="W145" s="330">
        <f t="shared" si="34"/>
        <v>0</v>
      </c>
      <c r="X145" s="330">
        <f t="shared" si="35"/>
        <v>0</v>
      </c>
      <c r="Y145" s="331">
        <f t="shared" si="36"/>
        <v>0</v>
      </c>
      <c r="Z145" s="1046"/>
      <c r="AA145" s="1049"/>
      <c r="AB145" s="1049"/>
      <c r="AC145" s="1049"/>
      <c r="AD145" s="1049"/>
      <c r="AE145" s="1049"/>
      <c r="AF145" s="1049"/>
      <c r="AG145" s="1049"/>
      <c r="AH145" s="1031"/>
      <c r="AI145" s="1028"/>
      <c r="AJ145" s="1031"/>
    </row>
    <row r="146" spans="1:36" ht="18.75" x14ac:dyDescent="0.25">
      <c r="A146" s="1034"/>
      <c r="B146" s="1037"/>
      <c r="C146" s="1040"/>
      <c r="D146" s="1043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27"/>
      <c r="S146" s="327"/>
      <c r="T146" s="327"/>
      <c r="U146" s="328"/>
      <c r="V146" s="336">
        <f t="shared" si="33"/>
        <v>0</v>
      </c>
      <c r="W146" s="330">
        <f t="shared" si="34"/>
        <v>0</v>
      </c>
      <c r="X146" s="330">
        <f t="shared" si="35"/>
        <v>0</v>
      </c>
      <c r="Y146" s="331">
        <f t="shared" si="36"/>
        <v>0</v>
      </c>
      <c r="Z146" s="1046"/>
      <c r="AA146" s="1049"/>
      <c r="AB146" s="1049"/>
      <c r="AC146" s="1049"/>
      <c r="AD146" s="1049"/>
      <c r="AE146" s="1049"/>
      <c r="AF146" s="1049"/>
      <c r="AG146" s="1049"/>
      <c r="AH146" s="1031"/>
      <c r="AI146" s="1028"/>
      <c r="AJ146" s="1031"/>
    </row>
    <row r="147" spans="1:36" ht="18.75" x14ac:dyDescent="0.25">
      <c r="A147" s="1034"/>
      <c r="B147" s="1037"/>
      <c r="C147" s="1040"/>
      <c r="D147" s="1043"/>
      <c r="E147" s="333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3"/>
      <c r="R147" s="334"/>
      <c r="S147" s="334"/>
      <c r="T147" s="334"/>
      <c r="U147" s="335"/>
      <c r="V147" s="336">
        <f t="shared" si="33"/>
        <v>0</v>
      </c>
      <c r="W147" s="330">
        <f t="shared" si="34"/>
        <v>0</v>
      </c>
      <c r="X147" s="330">
        <f t="shared" si="35"/>
        <v>0</v>
      </c>
      <c r="Y147" s="331">
        <f t="shared" si="36"/>
        <v>0</v>
      </c>
      <c r="Z147" s="1046"/>
      <c r="AA147" s="1049"/>
      <c r="AB147" s="1049"/>
      <c r="AC147" s="1049"/>
      <c r="AD147" s="1049"/>
      <c r="AE147" s="1049"/>
      <c r="AF147" s="1049"/>
      <c r="AG147" s="1049"/>
      <c r="AH147" s="1031"/>
      <c r="AI147" s="1028"/>
      <c r="AJ147" s="1031"/>
    </row>
    <row r="148" spans="1:36" ht="18.75" x14ac:dyDescent="0.25">
      <c r="A148" s="1034"/>
      <c r="B148" s="1037"/>
      <c r="C148" s="1040"/>
      <c r="D148" s="1043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27"/>
      <c r="S148" s="327"/>
      <c r="T148" s="327"/>
      <c r="U148" s="328"/>
      <c r="V148" s="336">
        <f t="shared" si="33"/>
        <v>0</v>
      </c>
      <c r="W148" s="330">
        <f t="shared" si="34"/>
        <v>0</v>
      </c>
      <c r="X148" s="330">
        <f t="shared" si="35"/>
        <v>0</v>
      </c>
      <c r="Y148" s="331">
        <f t="shared" si="36"/>
        <v>0</v>
      </c>
      <c r="Z148" s="1046"/>
      <c r="AA148" s="1049"/>
      <c r="AB148" s="1049"/>
      <c r="AC148" s="1049"/>
      <c r="AD148" s="1049"/>
      <c r="AE148" s="1049"/>
      <c r="AF148" s="1049"/>
      <c r="AG148" s="1049"/>
      <c r="AH148" s="1031"/>
      <c r="AI148" s="1028"/>
      <c r="AJ148" s="1031"/>
    </row>
    <row r="149" spans="1:36" ht="18.75" x14ac:dyDescent="0.25">
      <c r="A149" s="1034"/>
      <c r="B149" s="1037"/>
      <c r="C149" s="1040"/>
      <c r="D149" s="1043"/>
      <c r="E149" s="333"/>
      <c r="F149" s="333"/>
      <c r="G149" s="333"/>
      <c r="H149" s="333"/>
      <c r="I149" s="333"/>
      <c r="J149" s="333"/>
      <c r="K149" s="333"/>
      <c r="L149" s="333"/>
      <c r="M149" s="333"/>
      <c r="N149" s="333"/>
      <c r="O149" s="333"/>
      <c r="P149" s="333"/>
      <c r="Q149" s="333"/>
      <c r="R149" s="334"/>
      <c r="S149" s="334"/>
      <c r="T149" s="334"/>
      <c r="U149" s="335"/>
      <c r="V149" s="336">
        <f t="shared" si="33"/>
        <v>0</v>
      </c>
      <c r="W149" s="330">
        <f t="shared" si="34"/>
        <v>0</v>
      </c>
      <c r="X149" s="330">
        <f t="shared" si="35"/>
        <v>0</v>
      </c>
      <c r="Y149" s="331">
        <f t="shared" si="36"/>
        <v>0</v>
      </c>
      <c r="Z149" s="1046"/>
      <c r="AA149" s="1049"/>
      <c r="AB149" s="1049"/>
      <c r="AC149" s="1049"/>
      <c r="AD149" s="1049"/>
      <c r="AE149" s="1049"/>
      <c r="AF149" s="1049"/>
      <c r="AG149" s="1049"/>
      <c r="AH149" s="1031"/>
      <c r="AI149" s="1028"/>
      <c r="AJ149" s="1031"/>
    </row>
    <row r="150" spans="1:36" ht="19.5" thickBot="1" x14ac:dyDescent="0.3">
      <c r="A150" s="1035"/>
      <c r="B150" s="1038"/>
      <c r="C150" s="1041"/>
      <c r="D150" s="1044"/>
      <c r="E150" s="340"/>
      <c r="F150" s="340"/>
      <c r="G150" s="340"/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1"/>
      <c r="S150" s="341"/>
      <c r="T150" s="341"/>
      <c r="U150" s="342"/>
      <c r="V150" s="343">
        <f t="shared" si="33"/>
        <v>0</v>
      </c>
      <c r="W150" s="344">
        <f t="shared" si="34"/>
        <v>0</v>
      </c>
      <c r="X150" s="344">
        <f t="shared" si="35"/>
        <v>0</v>
      </c>
      <c r="Y150" s="345">
        <f t="shared" si="36"/>
        <v>0</v>
      </c>
      <c r="Z150" s="1047"/>
      <c r="AA150" s="1050"/>
      <c r="AB150" s="1050"/>
      <c r="AC150" s="1050"/>
      <c r="AD150" s="1050"/>
      <c r="AE150" s="1050"/>
      <c r="AF150" s="1050"/>
      <c r="AG150" s="1050"/>
      <c r="AH150" s="1032"/>
      <c r="AI150" s="1029"/>
      <c r="AJ150" s="1032"/>
    </row>
    <row r="151" spans="1:36" ht="18.75" x14ac:dyDescent="0.25">
      <c r="A151" s="1033">
        <v>8</v>
      </c>
      <c r="B151" s="1036" t="s">
        <v>97</v>
      </c>
      <c r="C151" s="1039" t="s">
        <v>305</v>
      </c>
      <c r="D151" s="1042">
        <f>40*0.9</f>
        <v>36</v>
      </c>
      <c r="E151" s="346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321"/>
      <c r="S151" s="321"/>
      <c r="T151" s="321"/>
      <c r="U151" s="322"/>
      <c r="V151" s="323">
        <f t="shared" si="33"/>
        <v>0</v>
      </c>
      <c r="W151" s="347">
        <f t="shared" si="34"/>
        <v>0</v>
      </c>
      <c r="X151" s="347">
        <f t="shared" si="35"/>
        <v>0</v>
      </c>
      <c r="Y151" s="348">
        <f t="shared" si="36"/>
        <v>0</v>
      </c>
      <c r="Z151" s="1045">
        <f t="shared" ref="Z151:AC151" si="37">SUM(V151:V170)</f>
        <v>13.666666666666666</v>
      </c>
      <c r="AA151" s="1048">
        <f t="shared" si="37"/>
        <v>18.533333333333335</v>
      </c>
      <c r="AB151" s="1048">
        <f t="shared" si="37"/>
        <v>13.9</v>
      </c>
      <c r="AC151" s="1048">
        <f t="shared" si="37"/>
        <v>12.033333333333333</v>
      </c>
      <c r="AD151" s="1048">
        <f t="shared" ref="AD151" si="38">Z151*0.38*0.9*SQRT(3)</f>
        <v>8.0956054745769332</v>
      </c>
      <c r="AE151" s="1048">
        <f t="shared" si="26"/>
        <v>10.978430838694573</v>
      </c>
      <c r="AF151" s="1048">
        <f t="shared" si="26"/>
        <v>8.2338231290209283</v>
      </c>
      <c r="AG151" s="1048">
        <f t="shared" si="26"/>
        <v>7.1280818934689574</v>
      </c>
      <c r="AH151" s="1030">
        <f>MAX(Z151:AC170)</f>
        <v>18.533333333333335</v>
      </c>
      <c r="AI151" s="1027">
        <f t="shared" ref="AI151" si="39">AH151*0.38*0.9*SQRT(3)</f>
        <v>10.978430838694573</v>
      </c>
      <c r="AJ151" s="1030">
        <f t="shared" ref="AJ151" si="40">D151-AI151</f>
        <v>25.021569161305429</v>
      </c>
    </row>
    <row r="152" spans="1:36" ht="18.75" x14ac:dyDescent="0.25">
      <c r="A152" s="1034"/>
      <c r="B152" s="1037"/>
      <c r="C152" s="1040"/>
      <c r="D152" s="1043"/>
      <c r="E152" s="276" t="s">
        <v>822</v>
      </c>
      <c r="F152" s="276">
        <v>3.1</v>
      </c>
      <c r="G152" s="276">
        <v>7.4</v>
      </c>
      <c r="H152" s="276">
        <v>30.5</v>
      </c>
      <c r="I152" s="276">
        <v>10.5</v>
      </c>
      <c r="J152" s="276">
        <v>8.9</v>
      </c>
      <c r="K152" s="276">
        <v>36.200000000000003</v>
      </c>
      <c r="L152" s="276">
        <v>3.2</v>
      </c>
      <c r="M152" s="276">
        <v>7.4</v>
      </c>
      <c r="N152" s="276">
        <v>31.1</v>
      </c>
      <c r="O152" s="276">
        <v>3.1</v>
      </c>
      <c r="P152" s="276">
        <v>7.8</v>
      </c>
      <c r="Q152" s="276">
        <v>25.2</v>
      </c>
      <c r="R152" s="327">
        <v>236</v>
      </c>
      <c r="S152" s="327">
        <v>236</v>
      </c>
      <c r="T152" s="327">
        <v>236</v>
      </c>
      <c r="U152" s="328">
        <v>236</v>
      </c>
      <c r="V152" s="336">
        <f t="shared" si="33"/>
        <v>13.666666666666666</v>
      </c>
      <c r="W152" s="330">
        <f t="shared" si="34"/>
        <v>18.533333333333335</v>
      </c>
      <c r="X152" s="330">
        <f t="shared" si="35"/>
        <v>13.9</v>
      </c>
      <c r="Y152" s="331">
        <f t="shared" si="36"/>
        <v>12.033333333333333</v>
      </c>
      <c r="Z152" s="1046"/>
      <c r="AA152" s="1049"/>
      <c r="AB152" s="1049"/>
      <c r="AC152" s="1049"/>
      <c r="AD152" s="1049"/>
      <c r="AE152" s="1049"/>
      <c r="AF152" s="1049"/>
      <c r="AG152" s="1049"/>
      <c r="AH152" s="1031"/>
      <c r="AI152" s="1028"/>
      <c r="AJ152" s="1031"/>
    </row>
    <row r="153" spans="1:36" ht="18.75" x14ac:dyDescent="0.25">
      <c r="A153" s="1034"/>
      <c r="B153" s="1037"/>
      <c r="C153" s="1040"/>
      <c r="D153" s="1043"/>
      <c r="E153" s="333"/>
      <c r="F153" s="333"/>
      <c r="G153" s="333"/>
      <c r="H153" s="333"/>
      <c r="I153" s="333"/>
      <c r="J153" s="333"/>
      <c r="K153" s="333"/>
      <c r="L153" s="333"/>
      <c r="M153" s="333"/>
      <c r="N153" s="333"/>
      <c r="O153" s="333"/>
      <c r="P153" s="333"/>
      <c r="Q153" s="333"/>
      <c r="R153" s="334"/>
      <c r="S153" s="334"/>
      <c r="T153" s="334"/>
      <c r="U153" s="335"/>
      <c r="V153" s="336">
        <f t="shared" si="33"/>
        <v>0</v>
      </c>
      <c r="W153" s="330">
        <f t="shared" si="34"/>
        <v>0</v>
      </c>
      <c r="X153" s="330">
        <f t="shared" si="35"/>
        <v>0</v>
      </c>
      <c r="Y153" s="331">
        <f t="shared" si="36"/>
        <v>0</v>
      </c>
      <c r="Z153" s="1046"/>
      <c r="AA153" s="1049"/>
      <c r="AB153" s="1049"/>
      <c r="AC153" s="1049"/>
      <c r="AD153" s="1049"/>
      <c r="AE153" s="1049"/>
      <c r="AF153" s="1049"/>
      <c r="AG153" s="1049"/>
      <c r="AH153" s="1031"/>
      <c r="AI153" s="1028"/>
      <c r="AJ153" s="1031"/>
    </row>
    <row r="154" spans="1:36" ht="18.75" x14ac:dyDescent="0.25">
      <c r="A154" s="1034"/>
      <c r="B154" s="1037"/>
      <c r="C154" s="1040"/>
      <c r="D154" s="1043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27"/>
      <c r="S154" s="327"/>
      <c r="T154" s="327"/>
      <c r="U154" s="328"/>
      <c r="V154" s="336">
        <f t="shared" si="33"/>
        <v>0</v>
      </c>
      <c r="W154" s="330">
        <f t="shared" si="34"/>
        <v>0</v>
      </c>
      <c r="X154" s="330">
        <f t="shared" si="35"/>
        <v>0</v>
      </c>
      <c r="Y154" s="331">
        <f t="shared" si="36"/>
        <v>0</v>
      </c>
      <c r="Z154" s="1046"/>
      <c r="AA154" s="1049"/>
      <c r="AB154" s="1049"/>
      <c r="AC154" s="1049"/>
      <c r="AD154" s="1049"/>
      <c r="AE154" s="1049"/>
      <c r="AF154" s="1049"/>
      <c r="AG154" s="1049"/>
      <c r="AH154" s="1031"/>
      <c r="AI154" s="1028"/>
      <c r="AJ154" s="1031"/>
    </row>
    <row r="155" spans="1:36" ht="18.75" x14ac:dyDescent="0.25">
      <c r="A155" s="1034"/>
      <c r="B155" s="1037"/>
      <c r="C155" s="1040"/>
      <c r="D155" s="1043"/>
      <c r="E155" s="333"/>
      <c r="F155" s="333"/>
      <c r="G155" s="333"/>
      <c r="H155" s="333"/>
      <c r="I155" s="333"/>
      <c r="J155" s="333"/>
      <c r="K155" s="333"/>
      <c r="L155" s="333"/>
      <c r="M155" s="333"/>
      <c r="N155" s="333"/>
      <c r="O155" s="333"/>
      <c r="P155" s="333"/>
      <c r="Q155" s="333"/>
      <c r="R155" s="334"/>
      <c r="S155" s="334"/>
      <c r="T155" s="334"/>
      <c r="U155" s="335"/>
      <c r="V155" s="336">
        <f t="shared" si="33"/>
        <v>0</v>
      </c>
      <c r="W155" s="330">
        <f t="shared" si="34"/>
        <v>0</v>
      </c>
      <c r="X155" s="330">
        <f t="shared" si="35"/>
        <v>0</v>
      </c>
      <c r="Y155" s="331">
        <f t="shared" si="36"/>
        <v>0</v>
      </c>
      <c r="Z155" s="1046"/>
      <c r="AA155" s="1049"/>
      <c r="AB155" s="1049"/>
      <c r="AC155" s="1049"/>
      <c r="AD155" s="1049"/>
      <c r="AE155" s="1049"/>
      <c r="AF155" s="1049"/>
      <c r="AG155" s="1049"/>
      <c r="AH155" s="1031"/>
      <c r="AI155" s="1028"/>
      <c r="AJ155" s="1031"/>
    </row>
    <row r="156" spans="1:36" ht="18.75" x14ac:dyDescent="0.25">
      <c r="A156" s="1034"/>
      <c r="B156" s="1037"/>
      <c r="C156" s="1040"/>
      <c r="D156" s="1043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27"/>
      <c r="S156" s="327"/>
      <c r="T156" s="327"/>
      <c r="U156" s="328"/>
      <c r="V156" s="336">
        <f t="shared" si="33"/>
        <v>0</v>
      </c>
      <c r="W156" s="330">
        <f t="shared" si="34"/>
        <v>0</v>
      </c>
      <c r="X156" s="330">
        <f t="shared" si="35"/>
        <v>0</v>
      </c>
      <c r="Y156" s="331">
        <f t="shared" si="36"/>
        <v>0</v>
      </c>
      <c r="Z156" s="1046"/>
      <c r="AA156" s="1049"/>
      <c r="AB156" s="1049"/>
      <c r="AC156" s="1049"/>
      <c r="AD156" s="1049"/>
      <c r="AE156" s="1049"/>
      <c r="AF156" s="1049"/>
      <c r="AG156" s="1049"/>
      <c r="AH156" s="1031"/>
      <c r="AI156" s="1028"/>
      <c r="AJ156" s="1031"/>
    </row>
    <row r="157" spans="1:36" ht="18.75" x14ac:dyDescent="0.25">
      <c r="A157" s="1034"/>
      <c r="B157" s="1037"/>
      <c r="C157" s="1040"/>
      <c r="D157" s="1043"/>
      <c r="E157" s="333"/>
      <c r="F157" s="333"/>
      <c r="G157" s="333"/>
      <c r="H157" s="333"/>
      <c r="I157" s="333"/>
      <c r="J157" s="333"/>
      <c r="K157" s="333"/>
      <c r="L157" s="333"/>
      <c r="M157" s="333"/>
      <c r="N157" s="333"/>
      <c r="O157" s="333"/>
      <c r="P157" s="333"/>
      <c r="Q157" s="333"/>
      <c r="R157" s="334"/>
      <c r="S157" s="334"/>
      <c r="T157" s="334"/>
      <c r="U157" s="335"/>
      <c r="V157" s="336">
        <f t="shared" si="33"/>
        <v>0</v>
      </c>
      <c r="W157" s="330">
        <f t="shared" si="34"/>
        <v>0</v>
      </c>
      <c r="X157" s="330">
        <f t="shared" si="35"/>
        <v>0</v>
      </c>
      <c r="Y157" s="331">
        <f t="shared" si="36"/>
        <v>0</v>
      </c>
      <c r="Z157" s="1046"/>
      <c r="AA157" s="1049"/>
      <c r="AB157" s="1049"/>
      <c r="AC157" s="1049"/>
      <c r="AD157" s="1049"/>
      <c r="AE157" s="1049"/>
      <c r="AF157" s="1049"/>
      <c r="AG157" s="1049"/>
      <c r="AH157" s="1031"/>
      <c r="AI157" s="1028"/>
      <c r="AJ157" s="1031"/>
    </row>
    <row r="158" spans="1:36" ht="18.75" x14ac:dyDescent="0.25">
      <c r="A158" s="1034"/>
      <c r="B158" s="1037"/>
      <c r="C158" s="1040"/>
      <c r="D158" s="1043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27"/>
      <c r="S158" s="327"/>
      <c r="T158" s="327"/>
      <c r="U158" s="328"/>
      <c r="V158" s="336">
        <f t="shared" si="33"/>
        <v>0</v>
      </c>
      <c r="W158" s="330">
        <f t="shared" si="34"/>
        <v>0</v>
      </c>
      <c r="X158" s="330">
        <f t="shared" si="35"/>
        <v>0</v>
      </c>
      <c r="Y158" s="331">
        <f t="shared" si="36"/>
        <v>0</v>
      </c>
      <c r="Z158" s="1046"/>
      <c r="AA158" s="1049"/>
      <c r="AB158" s="1049"/>
      <c r="AC158" s="1049"/>
      <c r="AD158" s="1049"/>
      <c r="AE158" s="1049"/>
      <c r="AF158" s="1049"/>
      <c r="AG158" s="1049"/>
      <c r="AH158" s="1031"/>
      <c r="AI158" s="1028"/>
      <c r="AJ158" s="1031"/>
    </row>
    <row r="159" spans="1:36" ht="18.75" x14ac:dyDescent="0.25">
      <c r="A159" s="1034"/>
      <c r="B159" s="1037"/>
      <c r="C159" s="1040"/>
      <c r="D159" s="1043"/>
      <c r="E159" s="333"/>
      <c r="F159" s="333"/>
      <c r="G159" s="333"/>
      <c r="H159" s="333"/>
      <c r="I159" s="333"/>
      <c r="J159" s="333"/>
      <c r="K159" s="333"/>
      <c r="L159" s="333"/>
      <c r="M159" s="333"/>
      <c r="N159" s="333"/>
      <c r="O159" s="333"/>
      <c r="P159" s="333"/>
      <c r="Q159" s="333"/>
      <c r="R159" s="334"/>
      <c r="S159" s="334"/>
      <c r="T159" s="334"/>
      <c r="U159" s="335"/>
      <c r="V159" s="336">
        <f t="shared" si="33"/>
        <v>0</v>
      </c>
      <c r="W159" s="330">
        <f t="shared" si="34"/>
        <v>0</v>
      </c>
      <c r="X159" s="330">
        <f t="shared" si="35"/>
        <v>0</v>
      </c>
      <c r="Y159" s="331">
        <f t="shared" si="36"/>
        <v>0</v>
      </c>
      <c r="Z159" s="1046"/>
      <c r="AA159" s="1049"/>
      <c r="AB159" s="1049"/>
      <c r="AC159" s="1049"/>
      <c r="AD159" s="1049"/>
      <c r="AE159" s="1049"/>
      <c r="AF159" s="1049"/>
      <c r="AG159" s="1049"/>
      <c r="AH159" s="1031"/>
      <c r="AI159" s="1028"/>
      <c r="AJ159" s="1031"/>
    </row>
    <row r="160" spans="1:36" ht="18.75" x14ac:dyDescent="0.25">
      <c r="A160" s="1034"/>
      <c r="B160" s="1037"/>
      <c r="C160" s="1040"/>
      <c r="D160" s="1043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27"/>
      <c r="S160" s="327"/>
      <c r="T160" s="327"/>
      <c r="U160" s="328"/>
      <c r="V160" s="336">
        <f t="shared" si="33"/>
        <v>0</v>
      </c>
      <c r="W160" s="330">
        <f t="shared" si="34"/>
        <v>0</v>
      </c>
      <c r="X160" s="330">
        <f t="shared" si="35"/>
        <v>0</v>
      </c>
      <c r="Y160" s="331">
        <f t="shared" si="36"/>
        <v>0</v>
      </c>
      <c r="Z160" s="1046"/>
      <c r="AA160" s="1049"/>
      <c r="AB160" s="1049"/>
      <c r="AC160" s="1049"/>
      <c r="AD160" s="1049"/>
      <c r="AE160" s="1049"/>
      <c r="AF160" s="1049"/>
      <c r="AG160" s="1049"/>
      <c r="AH160" s="1031"/>
      <c r="AI160" s="1028"/>
      <c r="AJ160" s="1031"/>
    </row>
    <row r="161" spans="1:36" ht="18.75" x14ac:dyDescent="0.25">
      <c r="A161" s="1034"/>
      <c r="B161" s="1037"/>
      <c r="C161" s="1040"/>
      <c r="D161" s="1043"/>
      <c r="E161" s="333"/>
      <c r="F161" s="333"/>
      <c r="G161" s="333"/>
      <c r="H161" s="333"/>
      <c r="I161" s="333"/>
      <c r="J161" s="333"/>
      <c r="K161" s="333"/>
      <c r="L161" s="333"/>
      <c r="M161" s="333"/>
      <c r="N161" s="333"/>
      <c r="O161" s="333"/>
      <c r="P161" s="333"/>
      <c r="Q161" s="333"/>
      <c r="R161" s="334"/>
      <c r="S161" s="334"/>
      <c r="T161" s="334"/>
      <c r="U161" s="335"/>
      <c r="V161" s="336">
        <f t="shared" si="33"/>
        <v>0</v>
      </c>
      <c r="W161" s="330">
        <f t="shared" si="34"/>
        <v>0</v>
      </c>
      <c r="X161" s="330">
        <f t="shared" si="35"/>
        <v>0</v>
      </c>
      <c r="Y161" s="331">
        <f t="shared" si="36"/>
        <v>0</v>
      </c>
      <c r="Z161" s="1046"/>
      <c r="AA161" s="1049"/>
      <c r="AB161" s="1049"/>
      <c r="AC161" s="1049"/>
      <c r="AD161" s="1049"/>
      <c r="AE161" s="1049"/>
      <c r="AF161" s="1049"/>
      <c r="AG161" s="1049"/>
      <c r="AH161" s="1031"/>
      <c r="AI161" s="1028"/>
      <c r="AJ161" s="1031"/>
    </row>
    <row r="162" spans="1:36" ht="18.75" x14ac:dyDescent="0.25">
      <c r="A162" s="1034"/>
      <c r="B162" s="1037"/>
      <c r="C162" s="1040"/>
      <c r="D162" s="1043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27"/>
      <c r="S162" s="327"/>
      <c r="T162" s="327"/>
      <c r="U162" s="328"/>
      <c r="V162" s="336">
        <f t="shared" si="33"/>
        <v>0</v>
      </c>
      <c r="W162" s="330">
        <f t="shared" si="34"/>
        <v>0</v>
      </c>
      <c r="X162" s="330">
        <f t="shared" si="35"/>
        <v>0</v>
      </c>
      <c r="Y162" s="331">
        <f t="shared" si="36"/>
        <v>0</v>
      </c>
      <c r="Z162" s="1046"/>
      <c r="AA162" s="1049"/>
      <c r="AB162" s="1049"/>
      <c r="AC162" s="1049"/>
      <c r="AD162" s="1049"/>
      <c r="AE162" s="1049"/>
      <c r="AF162" s="1049"/>
      <c r="AG162" s="1049"/>
      <c r="AH162" s="1031"/>
      <c r="AI162" s="1028"/>
      <c r="AJ162" s="1031"/>
    </row>
    <row r="163" spans="1:36" ht="18.75" x14ac:dyDescent="0.25">
      <c r="A163" s="1034"/>
      <c r="B163" s="1037"/>
      <c r="C163" s="1040"/>
      <c r="D163" s="1043"/>
      <c r="E163" s="333"/>
      <c r="F163" s="333"/>
      <c r="G163" s="333"/>
      <c r="H163" s="333"/>
      <c r="I163" s="333"/>
      <c r="J163" s="333"/>
      <c r="K163" s="333"/>
      <c r="L163" s="333"/>
      <c r="M163" s="333"/>
      <c r="N163" s="333"/>
      <c r="O163" s="333"/>
      <c r="P163" s="333"/>
      <c r="Q163" s="333"/>
      <c r="R163" s="334"/>
      <c r="S163" s="334"/>
      <c r="T163" s="334"/>
      <c r="U163" s="335"/>
      <c r="V163" s="336">
        <f t="shared" si="33"/>
        <v>0</v>
      </c>
      <c r="W163" s="330">
        <f t="shared" si="34"/>
        <v>0</v>
      </c>
      <c r="X163" s="330">
        <f t="shared" si="35"/>
        <v>0</v>
      </c>
      <c r="Y163" s="331">
        <f t="shared" si="36"/>
        <v>0</v>
      </c>
      <c r="Z163" s="1046"/>
      <c r="AA163" s="1049"/>
      <c r="AB163" s="1049"/>
      <c r="AC163" s="1049"/>
      <c r="AD163" s="1049"/>
      <c r="AE163" s="1049"/>
      <c r="AF163" s="1049"/>
      <c r="AG163" s="1049"/>
      <c r="AH163" s="1031"/>
      <c r="AI163" s="1028"/>
      <c r="AJ163" s="1031"/>
    </row>
    <row r="164" spans="1:36" ht="18.75" x14ac:dyDescent="0.25">
      <c r="A164" s="1034"/>
      <c r="B164" s="1037"/>
      <c r="C164" s="1040"/>
      <c r="D164" s="1043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27"/>
      <c r="S164" s="327"/>
      <c r="T164" s="327"/>
      <c r="U164" s="328"/>
      <c r="V164" s="336">
        <f t="shared" si="33"/>
        <v>0</v>
      </c>
      <c r="W164" s="330">
        <f t="shared" si="34"/>
        <v>0</v>
      </c>
      <c r="X164" s="330">
        <f t="shared" si="35"/>
        <v>0</v>
      </c>
      <c r="Y164" s="331">
        <f t="shared" si="36"/>
        <v>0</v>
      </c>
      <c r="Z164" s="1046"/>
      <c r="AA164" s="1049"/>
      <c r="AB164" s="1049"/>
      <c r="AC164" s="1049"/>
      <c r="AD164" s="1049"/>
      <c r="AE164" s="1049"/>
      <c r="AF164" s="1049"/>
      <c r="AG164" s="1049"/>
      <c r="AH164" s="1031"/>
      <c r="AI164" s="1028"/>
      <c r="AJ164" s="1031"/>
    </row>
    <row r="165" spans="1:36" ht="18.75" x14ac:dyDescent="0.25">
      <c r="A165" s="1034"/>
      <c r="B165" s="1037"/>
      <c r="C165" s="1040"/>
      <c r="D165" s="1043"/>
      <c r="E165" s="333"/>
      <c r="F165" s="333"/>
      <c r="G165" s="333"/>
      <c r="H165" s="333"/>
      <c r="I165" s="333"/>
      <c r="J165" s="333"/>
      <c r="K165" s="333"/>
      <c r="L165" s="333"/>
      <c r="M165" s="333"/>
      <c r="N165" s="333"/>
      <c r="O165" s="333"/>
      <c r="P165" s="333"/>
      <c r="Q165" s="333"/>
      <c r="R165" s="334"/>
      <c r="S165" s="334"/>
      <c r="T165" s="334"/>
      <c r="U165" s="335"/>
      <c r="V165" s="336">
        <f t="shared" si="33"/>
        <v>0</v>
      </c>
      <c r="W165" s="330">
        <f t="shared" si="34"/>
        <v>0</v>
      </c>
      <c r="X165" s="330">
        <f t="shared" si="35"/>
        <v>0</v>
      </c>
      <c r="Y165" s="331">
        <f t="shared" si="36"/>
        <v>0</v>
      </c>
      <c r="Z165" s="1046"/>
      <c r="AA165" s="1049"/>
      <c r="AB165" s="1049"/>
      <c r="AC165" s="1049"/>
      <c r="AD165" s="1049"/>
      <c r="AE165" s="1049"/>
      <c r="AF165" s="1049"/>
      <c r="AG165" s="1049"/>
      <c r="AH165" s="1031"/>
      <c r="AI165" s="1028"/>
      <c r="AJ165" s="1031"/>
    </row>
    <row r="166" spans="1:36" ht="18.75" x14ac:dyDescent="0.25">
      <c r="A166" s="1034"/>
      <c r="B166" s="1037"/>
      <c r="C166" s="1040"/>
      <c r="D166" s="1043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27"/>
      <c r="S166" s="327"/>
      <c r="T166" s="327"/>
      <c r="U166" s="328"/>
      <c r="V166" s="336">
        <f t="shared" si="33"/>
        <v>0</v>
      </c>
      <c r="W166" s="330">
        <f t="shared" si="34"/>
        <v>0</v>
      </c>
      <c r="X166" s="330">
        <f t="shared" si="35"/>
        <v>0</v>
      </c>
      <c r="Y166" s="331">
        <f t="shared" si="36"/>
        <v>0</v>
      </c>
      <c r="Z166" s="1046"/>
      <c r="AA166" s="1049"/>
      <c r="AB166" s="1049"/>
      <c r="AC166" s="1049"/>
      <c r="AD166" s="1049"/>
      <c r="AE166" s="1049"/>
      <c r="AF166" s="1049"/>
      <c r="AG166" s="1049"/>
      <c r="AH166" s="1031"/>
      <c r="AI166" s="1028"/>
      <c r="AJ166" s="1031"/>
    </row>
    <row r="167" spans="1:36" ht="18.75" x14ac:dyDescent="0.25">
      <c r="A167" s="1034"/>
      <c r="B167" s="1037"/>
      <c r="C167" s="1040"/>
      <c r="D167" s="1043"/>
      <c r="E167" s="333"/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4"/>
      <c r="S167" s="334"/>
      <c r="T167" s="334"/>
      <c r="U167" s="335"/>
      <c r="V167" s="336">
        <f t="shared" si="33"/>
        <v>0</v>
      </c>
      <c r="W167" s="330">
        <f t="shared" si="34"/>
        <v>0</v>
      </c>
      <c r="X167" s="330">
        <f t="shared" si="35"/>
        <v>0</v>
      </c>
      <c r="Y167" s="331">
        <f t="shared" si="36"/>
        <v>0</v>
      </c>
      <c r="Z167" s="1046"/>
      <c r="AA167" s="1049"/>
      <c r="AB167" s="1049"/>
      <c r="AC167" s="1049"/>
      <c r="AD167" s="1049"/>
      <c r="AE167" s="1049"/>
      <c r="AF167" s="1049"/>
      <c r="AG167" s="1049"/>
      <c r="AH167" s="1031"/>
      <c r="AI167" s="1028"/>
      <c r="AJ167" s="1031"/>
    </row>
    <row r="168" spans="1:36" ht="18.75" x14ac:dyDescent="0.25">
      <c r="A168" s="1034"/>
      <c r="B168" s="1037"/>
      <c r="C168" s="1040"/>
      <c r="D168" s="1043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  <c r="Q168" s="337"/>
      <c r="R168" s="327"/>
      <c r="S168" s="327"/>
      <c r="T168" s="327"/>
      <c r="U168" s="328"/>
      <c r="V168" s="336">
        <f t="shared" si="33"/>
        <v>0</v>
      </c>
      <c r="W168" s="330">
        <f t="shared" si="34"/>
        <v>0</v>
      </c>
      <c r="X168" s="330">
        <f t="shared" si="35"/>
        <v>0</v>
      </c>
      <c r="Y168" s="331">
        <f t="shared" si="36"/>
        <v>0</v>
      </c>
      <c r="Z168" s="1046"/>
      <c r="AA168" s="1049"/>
      <c r="AB168" s="1049"/>
      <c r="AC168" s="1049"/>
      <c r="AD168" s="1049"/>
      <c r="AE168" s="1049"/>
      <c r="AF168" s="1049"/>
      <c r="AG168" s="1049"/>
      <c r="AH168" s="1031"/>
      <c r="AI168" s="1028"/>
      <c r="AJ168" s="1031"/>
    </row>
    <row r="169" spans="1:36" ht="18.75" x14ac:dyDescent="0.25">
      <c r="A169" s="1034"/>
      <c r="B169" s="1037"/>
      <c r="C169" s="1040"/>
      <c r="D169" s="1043"/>
      <c r="E169" s="333"/>
      <c r="F169" s="333"/>
      <c r="G169" s="333"/>
      <c r="H169" s="333"/>
      <c r="I169" s="333"/>
      <c r="J169" s="333"/>
      <c r="K169" s="333"/>
      <c r="L169" s="333"/>
      <c r="M169" s="333"/>
      <c r="N169" s="333"/>
      <c r="O169" s="333"/>
      <c r="P169" s="333"/>
      <c r="Q169" s="333"/>
      <c r="R169" s="334"/>
      <c r="S169" s="334"/>
      <c r="T169" s="334"/>
      <c r="U169" s="335"/>
      <c r="V169" s="336">
        <f t="shared" si="33"/>
        <v>0</v>
      </c>
      <c r="W169" s="330">
        <f t="shared" si="34"/>
        <v>0</v>
      </c>
      <c r="X169" s="330">
        <f t="shared" si="35"/>
        <v>0</v>
      </c>
      <c r="Y169" s="331">
        <f t="shared" si="36"/>
        <v>0</v>
      </c>
      <c r="Z169" s="1046"/>
      <c r="AA169" s="1049"/>
      <c r="AB169" s="1049"/>
      <c r="AC169" s="1049"/>
      <c r="AD169" s="1049"/>
      <c r="AE169" s="1049"/>
      <c r="AF169" s="1049"/>
      <c r="AG169" s="1049"/>
      <c r="AH169" s="1031"/>
      <c r="AI169" s="1028"/>
      <c r="AJ169" s="1031"/>
    </row>
    <row r="170" spans="1:36" ht="19.5" thickBot="1" x14ac:dyDescent="0.3">
      <c r="A170" s="1035"/>
      <c r="B170" s="1038"/>
      <c r="C170" s="1041"/>
      <c r="D170" s="1044"/>
      <c r="E170" s="340"/>
      <c r="F170" s="340"/>
      <c r="G170" s="340"/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  <c r="R170" s="341"/>
      <c r="S170" s="341"/>
      <c r="T170" s="341"/>
      <c r="U170" s="342"/>
      <c r="V170" s="343">
        <f t="shared" si="33"/>
        <v>0</v>
      </c>
      <c r="W170" s="344">
        <f t="shared" si="34"/>
        <v>0</v>
      </c>
      <c r="X170" s="344">
        <f t="shared" si="35"/>
        <v>0</v>
      </c>
      <c r="Y170" s="345">
        <f t="shared" si="36"/>
        <v>0</v>
      </c>
      <c r="Z170" s="1047"/>
      <c r="AA170" s="1050"/>
      <c r="AB170" s="1050"/>
      <c r="AC170" s="1050"/>
      <c r="AD170" s="1050"/>
      <c r="AE170" s="1050"/>
      <c r="AF170" s="1050"/>
      <c r="AG170" s="1050"/>
      <c r="AH170" s="1032"/>
      <c r="AI170" s="1029"/>
      <c r="AJ170" s="1032"/>
    </row>
    <row r="171" spans="1:36" ht="18.75" x14ac:dyDescent="0.25">
      <c r="A171" s="1033">
        <v>9</v>
      </c>
      <c r="B171" s="1036" t="s">
        <v>203</v>
      </c>
      <c r="C171" s="1039" t="s">
        <v>61</v>
      </c>
      <c r="D171" s="1042">
        <f>400*0.9</f>
        <v>360</v>
      </c>
      <c r="E171" s="346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321"/>
      <c r="S171" s="321"/>
      <c r="T171" s="321"/>
      <c r="U171" s="322"/>
      <c r="V171" s="323">
        <f t="shared" si="33"/>
        <v>0</v>
      </c>
      <c r="W171" s="347">
        <f t="shared" si="34"/>
        <v>0</v>
      </c>
      <c r="X171" s="347">
        <f t="shared" si="35"/>
        <v>0</v>
      </c>
      <c r="Y171" s="348">
        <f t="shared" si="36"/>
        <v>0</v>
      </c>
      <c r="Z171" s="1045">
        <f t="shared" ref="Z171:AC171" si="41">SUM(V171:V190)</f>
        <v>114.00000000000001</v>
      </c>
      <c r="AA171" s="1048">
        <f t="shared" si="41"/>
        <v>85.733333333333348</v>
      </c>
      <c r="AB171" s="1048">
        <f t="shared" si="41"/>
        <v>126.03333333333335</v>
      </c>
      <c r="AC171" s="1048">
        <f t="shared" si="41"/>
        <v>87.066666666666663</v>
      </c>
      <c r="AD171" s="1048">
        <f t="shared" ref="AD171" si="42">Z171*0.38*0.9*SQRT(3)</f>
        <v>67.529196885495395</v>
      </c>
      <c r="AE171" s="1048">
        <f t="shared" si="26"/>
        <v>50.785115318565545</v>
      </c>
      <c r="AF171" s="1048">
        <f t="shared" si="26"/>
        <v>74.657278778964354</v>
      </c>
      <c r="AG171" s="1048">
        <f t="shared" si="26"/>
        <v>51.574930486816939</v>
      </c>
      <c r="AH171" s="1030">
        <f>MAX(Z171:AC190)</f>
        <v>126.03333333333335</v>
      </c>
      <c r="AI171" s="1027">
        <f t="shared" ref="AI171" si="43">AH171*0.38*0.9*SQRT(3)</f>
        <v>74.657278778964354</v>
      </c>
      <c r="AJ171" s="1030">
        <f t="shared" ref="AJ171" si="44">D171-AI171</f>
        <v>285.34272122103562</v>
      </c>
    </row>
    <row r="172" spans="1:36" ht="18.75" x14ac:dyDescent="0.25">
      <c r="A172" s="1034"/>
      <c r="B172" s="1037"/>
      <c r="C172" s="1040"/>
      <c r="D172" s="1043"/>
      <c r="E172" s="276" t="s">
        <v>247</v>
      </c>
      <c r="F172" s="276">
        <v>44.1</v>
      </c>
      <c r="G172" s="276">
        <v>41.6</v>
      </c>
      <c r="H172" s="276">
        <v>37.1</v>
      </c>
      <c r="I172" s="276">
        <v>33.799999999999997</v>
      </c>
      <c r="J172" s="276">
        <v>21.5</v>
      </c>
      <c r="K172" s="276">
        <v>26.3</v>
      </c>
      <c r="L172" s="276">
        <v>74.5</v>
      </c>
      <c r="M172" s="276">
        <v>60.4</v>
      </c>
      <c r="N172" s="276">
        <v>58.2</v>
      </c>
      <c r="O172" s="276">
        <v>37.4</v>
      </c>
      <c r="P172" s="276">
        <v>33.200000000000003</v>
      </c>
      <c r="Q172" s="276">
        <v>35.799999999999997</v>
      </c>
      <c r="R172" s="327">
        <v>232</v>
      </c>
      <c r="S172" s="327">
        <v>233</v>
      </c>
      <c r="T172" s="327">
        <v>233</v>
      </c>
      <c r="U172" s="328">
        <v>233</v>
      </c>
      <c r="V172" s="336">
        <f t="shared" si="33"/>
        <v>40.933333333333337</v>
      </c>
      <c r="W172" s="330">
        <f t="shared" si="34"/>
        <v>27.2</v>
      </c>
      <c r="X172" s="330">
        <f t="shared" si="35"/>
        <v>64.366666666666674</v>
      </c>
      <c r="Y172" s="331">
        <f t="shared" si="36"/>
        <v>35.466666666666661</v>
      </c>
      <c r="Z172" s="1046"/>
      <c r="AA172" s="1049"/>
      <c r="AB172" s="1049"/>
      <c r="AC172" s="1049"/>
      <c r="AD172" s="1049"/>
      <c r="AE172" s="1049"/>
      <c r="AF172" s="1049"/>
      <c r="AG172" s="1049"/>
      <c r="AH172" s="1031"/>
      <c r="AI172" s="1028"/>
      <c r="AJ172" s="1031"/>
    </row>
    <row r="173" spans="1:36" ht="18.75" x14ac:dyDescent="0.25">
      <c r="A173" s="1034"/>
      <c r="B173" s="1037"/>
      <c r="C173" s="1040"/>
      <c r="D173" s="1043"/>
      <c r="E173" s="333"/>
      <c r="F173" s="333"/>
      <c r="G173" s="333"/>
      <c r="H173" s="333"/>
      <c r="I173" s="333"/>
      <c r="J173" s="333"/>
      <c r="K173" s="333"/>
      <c r="L173" s="333"/>
      <c r="M173" s="333"/>
      <c r="N173" s="333"/>
      <c r="O173" s="333"/>
      <c r="P173" s="333"/>
      <c r="Q173" s="333"/>
      <c r="R173" s="334"/>
      <c r="S173" s="334"/>
      <c r="T173" s="334"/>
      <c r="U173" s="335"/>
      <c r="V173" s="336">
        <f t="shared" si="33"/>
        <v>0</v>
      </c>
      <c r="W173" s="330">
        <f t="shared" si="34"/>
        <v>0</v>
      </c>
      <c r="X173" s="330">
        <f t="shared" si="35"/>
        <v>0</v>
      </c>
      <c r="Y173" s="331">
        <f t="shared" si="36"/>
        <v>0</v>
      </c>
      <c r="Z173" s="1046"/>
      <c r="AA173" s="1049"/>
      <c r="AB173" s="1049"/>
      <c r="AC173" s="1049"/>
      <c r="AD173" s="1049"/>
      <c r="AE173" s="1049"/>
      <c r="AF173" s="1049"/>
      <c r="AG173" s="1049"/>
      <c r="AH173" s="1031"/>
      <c r="AI173" s="1028"/>
      <c r="AJ173" s="1031"/>
    </row>
    <row r="174" spans="1:36" ht="18.75" x14ac:dyDescent="0.25">
      <c r="A174" s="1034"/>
      <c r="B174" s="1037"/>
      <c r="C174" s="1040"/>
      <c r="D174" s="1043"/>
      <c r="E174" s="276" t="s">
        <v>823</v>
      </c>
      <c r="F174" s="276">
        <v>34.700000000000003</v>
      </c>
      <c r="G174" s="276">
        <v>91.4</v>
      </c>
      <c r="H174" s="276">
        <v>41.4</v>
      </c>
      <c r="I174" s="337">
        <v>33.700000000000003</v>
      </c>
      <c r="J174" s="337">
        <v>71.2</v>
      </c>
      <c r="K174" s="337">
        <v>38.700000000000003</v>
      </c>
      <c r="L174" s="337">
        <v>30.7</v>
      </c>
      <c r="M174" s="337">
        <v>69.7</v>
      </c>
      <c r="N174" s="337">
        <v>35.799999999999997</v>
      </c>
      <c r="O174" s="337">
        <v>20.6</v>
      </c>
      <c r="P174" s="337">
        <v>42.8</v>
      </c>
      <c r="Q174" s="337">
        <v>67.400000000000006</v>
      </c>
      <c r="R174" s="327">
        <v>232</v>
      </c>
      <c r="S174" s="327">
        <v>233</v>
      </c>
      <c r="T174" s="327">
        <v>233</v>
      </c>
      <c r="U174" s="328">
        <v>233</v>
      </c>
      <c r="V174" s="336">
        <f t="shared" si="33"/>
        <v>55.833333333333336</v>
      </c>
      <c r="W174" s="330">
        <f t="shared" si="34"/>
        <v>47.866666666666674</v>
      </c>
      <c r="X174" s="330">
        <f t="shared" si="35"/>
        <v>45.4</v>
      </c>
      <c r="Y174" s="331">
        <f t="shared" si="36"/>
        <v>43.6</v>
      </c>
      <c r="Z174" s="1046"/>
      <c r="AA174" s="1049"/>
      <c r="AB174" s="1049"/>
      <c r="AC174" s="1049"/>
      <c r="AD174" s="1049"/>
      <c r="AE174" s="1049"/>
      <c r="AF174" s="1049"/>
      <c r="AG174" s="1049"/>
      <c r="AH174" s="1031"/>
      <c r="AI174" s="1028"/>
      <c r="AJ174" s="1031"/>
    </row>
    <row r="175" spans="1:36" ht="18.75" x14ac:dyDescent="0.25">
      <c r="A175" s="1034"/>
      <c r="B175" s="1037"/>
      <c r="C175" s="1040"/>
      <c r="D175" s="1043"/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3"/>
      <c r="Q175" s="333"/>
      <c r="R175" s="334"/>
      <c r="S175" s="334"/>
      <c r="T175" s="334"/>
      <c r="U175" s="335"/>
      <c r="V175" s="336">
        <f t="shared" si="33"/>
        <v>0</v>
      </c>
      <c r="W175" s="330">
        <f t="shared" si="34"/>
        <v>0</v>
      </c>
      <c r="X175" s="330">
        <f t="shared" si="35"/>
        <v>0</v>
      </c>
      <c r="Y175" s="331">
        <f t="shared" si="36"/>
        <v>0</v>
      </c>
      <c r="Z175" s="1046"/>
      <c r="AA175" s="1049"/>
      <c r="AB175" s="1049"/>
      <c r="AC175" s="1049"/>
      <c r="AD175" s="1049"/>
      <c r="AE175" s="1049"/>
      <c r="AF175" s="1049"/>
      <c r="AG175" s="1049"/>
      <c r="AH175" s="1031"/>
      <c r="AI175" s="1028"/>
      <c r="AJ175" s="1031"/>
    </row>
    <row r="176" spans="1:36" ht="18.75" x14ac:dyDescent="0.25">
      <c r="A176" s="1034"/>
      <c r="B176" s="1037"/>
      <c r="C176" s="1040"/>
      <c r="D176" s="1043"/>
      <c r="E176" s="276" t="s">
        <v>824</v>
      </c>
      <c r="F176" s="276">
        <v>3.4</v>
      </c>
      <c r="G176" s="276">
        <v>33.6</v>
      </c>
      <c r="H176" s="337">
        <v>14.7</v>
      </c>
      <c r="I176" s="337">
        <v>2.7</v>
      </c>
      <c r="J176" s="337">
        <v>20.399999999999999</v>
      </c>
      <c r="K176" s="337">
        <v>8.9</v>
      </c>
      <c r="L176" s="337">
        <v>3.5</v>
      </c>
      <c r="M176" s="337">
        <v>30.1</v>
      </c>
      <c r="N176" s="337">
        <v>15.2</v>
      </c>
      <c r="O176" s="337">
        <v>9.6</v>
      </c>
      <c r="P176" s="337">
        <v>12.8</v>
      </c>
      <c r="Q176" s="337">
        <v>1.6</v>
      </c>
      <c r="R176" s="327">
        <v>232</v>
      </c>
      <c r="S176" s="327">
        <v>233</v>
      </c>
      <c r="T176" s="327">
        <v>233</v>
      </c>
      <c r="U176" s="328">
        <v>233</v>
      </c>
      <c r="V176" s="336">
        <f t="shared" si="33"/>
        <v>17.233333333333334</v>
      </c>
      <c r="W176" s="330">
        <f t="shared" si="34"/>
        <v>10.666666666666666</v>
      </c>
      <c r="X176" s="330">
        <f t="shared" si="35"/>
        <v>16.266666666666666</v>
      </c>
      <c r="Y176" s="331">
        <f t="shared" si="36"/>
        <v>8</v>
      </c>
      <c r="Z176" s="1046"/>
      <c r="AA176" s="1049"/>
      <c r="AB176" s="1049"/>
      <c r="AC176" s="1049"/>
      <c r="AD176" s="1049"/>
      <c r="AE176" s="1049"/>
      <c r="AF176" s="1049"/>
      <c r="AG176" s="1049"/>
      <c r="AH176" s="1031"/>
      <c r="AI176" s="1028"/>
      <c r="AJ176" s="1031"/>
    </row>
    <row r="177" spans="1:36" ht="18.75" x14ac:dyDescent="0.25">
      <c r="A177" s="1034"/>
      <c r="B177" s="1037"/>
      <c r="C177" s="1040"/>
      <c r="D177" s="1043"/>
      <c r="E177" s="333"/>
      <c r="F177" s="333"/>
      <c r="G177" s="333"/>
      <c r="H177" s="333"/>
      <c r="I177" s="333"/>
      <c r="J177" s="333"/>
      <c r="K177" s="333"/>
      <c r="L177" s="333"/>
      <c r="M177" s="333"/>
      <c r="N177" s="333"/>
      <c r="O177" s="333"/>
      <c r="P177" s="333"/>
      <c r="Q177" s="333"/>
      <c r="R177" s="334"/>
      <c r="S177" s="334"/>
      <c r="T177" s="334"/>
      <c r="U177" s="335"/>
      <c r="V177" s="336">
        <f t="shared" si="33"/>
        <v>0</v>
      </c>
      <c r="W177" s="330">
        <f t="shared" si="34"/>
        <v>0</v>
      </c>
      <c r="X177" s="330">
        <f t="shared" si="35"/>
        <v>0</v>
      </c>
      <c r="Y177" s="331">
        <f t="shared" si="36"/>
        <v>0</v>
      </c>
      <c r="Z177" s="1046"/>
      <c r="AA177" s="1049"/>
      <c r="AB177" s="1049"/>
      <c r="AC177" s="1049"/>
      <c r="AD177" s="1049"/>
      <c r="AE177" s="1049"/>
      <c r="AF177" s="1049"/>
      <c r="AG177" s="1049"/>
      <c r="AH177" s="1031"/>
      <c r="AI177" s="1028"/>
      <c r="AJ177" s="1031"/>
    </row>
    <row r="178" spans="1:36" ht="18.75" x14ac:dyDescent="0.25">
      <c r="A178" s="1034"/>
      <c r="B178" s="1037"/>
      <c r="C178" s="1040"/>
      <c r="D178" s="1043"/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27"/>
      <c r="S178" s="327"/>
      <c r="T178" s="327"/>
      <c r="U178" s="328"/>
      <c r="V178" s="336">
        <f t="shared" si="33"/>
        <v>0</v>
      </c>
      <c r="W178" s="330">
        <f t="shared" si="34"/>
        <v>0</v>
      </c>
      <c r="X178" s="330">
        <f t="shared" si="35"/>
        <v>0</v>
      </c>
      <c r="Y178" s="331">
        <f t="shared" si="36"/>
        <v>0</v>
      </c>
      <c r="Z178" s="1046"/>
      <c r="AA178" s="1049"/>
      <c r="AB178" s="1049"/>
      <c r="AC178" s="1049"/>
      <c r="AD178" s="1049"/>
      <c r="AE178" s="1049"/>
      <c r="AF178" s="1049"/>
      <c r="AG178" s="1049"/>
      <c r="AH178" s="1031"/>
      <c r="AI178" s="1028"/>
      <c r="AJ178" s="1031"/>
    </row>
    <row r="179" spans="1:36" ht="18.75" x14ac:dyDescent="0.25">
      <c r="A179" s="1034"/>
      <c r="B179" s="1037"/>
      <c r="C179" s="1040"/>
      <c r="D179" s="1043"/>
      <c r="E179" s="333"/>
      <c r="F179" s="333"/>
      <c r="G179" s="333"/>
      <c r="H179" s="333"/>
      <c r="I179" s="333"/>
      <c r="J179" s="333"/>
      <c r="K179" s="333"/>
      <c r="L179" s="333"/>
      <c r="M179" s="333"/>
      <c r="N179" s="333"/>
      <c r="O179" s="333"/>
      <c r="P179" s="333"/>
      <c r="Q179" s="333"/>
      <c r="R179" s="334"/>
      <c r="S179" s="334"/>
      <c r="T179" s="334"/>
      <c r="U179" s="335"/>
      <c r="V179" s="336">
        <f t="shared" si="33"/>
        <v>0</v>
      </c>
      <c r="W179" s="330">
        <f t="shared" si="34"/>
        <v>0</v>
      </c>
      <c r="X179" s="330">
        <f t="shared" si="35"/>
        <v>0</v>
      </c>
      <c r="Y179" s="331">
        <f t="shared" si="36"/>
        <v>0</v>
      </c>
      <c r="Z179" s="1046"/>
      <c r="AA179" s="1049"/>
      <c r="AB179" s="1049"/>
      <c r="AC179" s="1049"/>
      <c r="AD179" s="1049"/>
      <c r="AE179" s="1049"/>
      <c r="AF179" s="1049"/>
      <c r="AG179" s="1049"/>
      <c r="AH179" s="1031"/>
      <c r="AI179" s="1028"/>
      <c r="AJ179" s="1031"/>
    </row>
    <row r="180" spans="1:36" ht="18.75" x14ac:dyDescent="0.25">
      <c r="A180" s="1034"/>
      <c r="B180" s="1037"/>
      <c r="C180" s="1040"/>
      <c r="D180" s="1043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27"/>
      <c r="S180" s="327"/>
      <c r="T180" s="327"/>
      <c r="U180" s="328"/>
      <c r="V180" s="336">
        <f t="shared" si="33"/>
        <v>0</v>
      </c>
      <c r="W180" s="330">
        <f t="shared" si="34"/>
        <v>0</v>
      </c>
      <c r="X180" s="330">
        <f t="shared" si="35"/>
        <v>0</v>
      </c>
      <c r="Y180" s="331">
        <f t="shared" si="36"/>
        <v>0</v>
      </c>
      <c r="Z180" s="1046"/>
      <c r="AA180" s="1049"/>
      <c r="AB180" s="1049"/>
      <c r="AC180" s="1049"/>
      <c r="AD180" s="1049"/>
      <c r="AE180" s="1049"/>
      <c r="AF180" s="1049"/>
      <c r="AG180" s="1049"/>
      <c r="AH180" s="1031"/>
      <c r="AI180" s="1028"/>
      <c r="AJ180" s="1031"/>
    </row>
    <row r="181" spans="1:36" ht="18.75" x14ac:dyDescent="0.25">
      <c r="A181" s="1034"/>
      <c r="B181" s="1037"/>
      <c r="C181" s="1040"/>
      <c r="D181" s="104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4"/>
      <c r="S181" s="334"/>
      <c r="T181" s="334"/>
      <c r="U181" s="335"/>
      <c r="V181" s="336">
        <f t="shared" si="33"/>
        <v>0</v>
      </c>
      <c r="W181" s="330">
        <f t="shared" si="34"/>
        <v>0</v>
      </c>
      <c r="X181" s="330">
        <f t="shared" si="35"/>
        <v>0</v>
      </c>
      <c r="Y181" s="331">
        <f t="shared" si="36"/>
        <v>0</v>
      </c>
      <c r="Z181" s="1046"/>
      <c r="AA181" s="1049"/>
      <c r="AB181" s="1049"/>
      <c r="AC181" s="1049"/>
      <c r="AD181" s="1049"/>
      <c r="AE181" s="1049"/>
      <c r="AF181" s="1049"/>
      <c r="AG181" s="1049"/>
      <c r="AH181" s="1031"/>
      <c r="AI181" s="1028"/>
      <c r="AJ181" s="1031"/>
    </row>
    <row r="182" spans="1:36" ht="18.75" x14ac:dyDescent="0.25">
      <c r="A182" s="1034"/>
      <c r="B182" s="1037"/>
      <c r="C182" s="1040"/>
      <c r="D182" s="1043"/>
      <c r="E182" s="337"/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  <c r="P182" s="337"/>
      <c r="Q182" s="337"/>
      <c r="R182" s="327"/>
      <c r="S182" s="327"/>
      <c r="T182" s="327"/>
      <c r="U182" s="328"/>
      <c r="V182" s="336">
        <f t="shared" si="33"/>
        <v>0</v>
      </c>
      <c r="W182" s="330">
        <f t="shared" si="34"/>
        <v>0</v>
      </c>
      <c r="X182" s="330">
        <f t="shared" si="35"/>
        <v>0</v>
      </c>
      <c r="Y182" s="331">
        <f t="shared" si="36"/>
        <v>0</v>
      </c>
      <c r="Z182" s="1046"/>
      <c r="AA182" s="1049"/>
      <c r="AB182" s="1049"/>
      <c r="AC182" s="1049"/>
      <c r="AD182" s="1049"/>
      <c r="AE182" s="1049"/>
      <c r="AF182" s="1049"/>
      <c r="AG182" s="1049"/>
      <c r="AH182" s="1031"/>
      <c r="AI182" s="1028"/>
      <c r="AJ182" s="1031"/>
    </row>
    <row r="183" spans="1:36" ht="18.75" x14ac:dyDescent="0.25">
      <c r="A183" s="1034"/>
      <c r="B183" s="1037"/>
      <c r="C183" s="1040"/>
      <c r="D183" s="1043"/>
      <c r="E183" s="333"/>
      <c r="F183" s="333"/>
      <c r="G183" s="333"/>
      <c r="H183" s="333"/>
      <c r="I183" s="333"/>
      <c r="J183" s="333"/>
      <c r="K183" s="333"/>
      <c r="L183" s="333"/>
      <c r="M183" s="333"/>
      <c r="N183" s="333"/>
      <c r="O183" s="333"/>
      <c r="P183" s="333"/>
      <c r="Q183" s="333"/>
      <c r="R183" s="334"/>
      <c r="S183" s="334"/>
      <c r="T183" s="334"/>
      <c r="U183" s="335"/>
      <c r="V183" s="336">
        <f t="shared" si="33"/>
        <v>0</v>
      </c>
      <c r="W183" s="330">
        <f t="shared" si="34"/>
        <v>0</v>
      </c>
      <c r="X183" s="330">
        <f t="shared" si="35"/>
        <v>0</v>
      </c>
      <c r="Y183" s="331">
        <f t="shared" si="36"/>
        <v>0</v>
      </c>
      <c r="Z183" s="1046"/>
      <c r="AA183" s="1049"/>
      <c r="AB183" s="1049"/>
      <c r="AC183" s="1049"/>
      <c r="AD183" s="1049"/>
      <c r="AE183" s="1049"/>
      <c r="AF183" s="1049"/>
      <c r="AG183" s="1049"/>
      <c r="AH183" s="1031"/>
      <c r="AI183" s="1028"/>
      <c r="AJ183" s="1031"/>
    </row>
    <row r="184" spans="1:36" ht="18.75" x14ac:dyDescent="0.25">
      <c r="A184" s="1034"/>
      <c r="B184" s="1037"/>
      <c r="C184" s="1040"/>
      <c r="D184" s="1043"/>
      <c r="E184" s="337"/>
      <c r="F184" s="337"/>
      <c r="G184" s="337"/>
      <c r="H184" s="337"/>
      <c r="I184" s="337"/>
      <c r="J184" s="337"/>
      <c r="K184" s="337"/>
      <c r="L184" s="337"/>
      <c r="M184" s="337"/>
      <c r="N184" s="337"/>
      <c r="O184" s="337"/>
      <c r="P184" s="337"/>
      <c r="Q184" s="337"/>
      <c r="R184" s="327"/>
      <c r="S184" s="327"/>
      <c r="T184" s="327"/>
      <c r="U184" s="328"/>
      <c r="V184" s="336">
        <f t="shared" si="33"/>
        <v>0</v>
      </c>
      <c r="W184" s="330">
        <f t="shared" si="34"/>
        <v>0</v>
      </c>
      <c r="X184" s="330">
        <f t="shared" si="35"/>
        <v>0</v>
      </c>
      <c r="Y184" s="331">
        <f t="shared" si="36"/>
        <v>0</v>
      </c>
      <c r="Z184" s="1046"/>
      <c r="AA184" s="1049"/>
      <c r="AB184" s="1049"/>
      <c r="AC184" s="1049"/>
      <c r="AD184" s="1049"/>
      <c r="AE184" s="1049"/>
      <c r="AF184" s="1049"/>
      <c r="AG184" s="1049"/>
      <c r="AH184" s="1031"/>
      <c r="AI184" s="1028"/>
      <c r="AJ184" s="1031"/>
    </row>
    <row r="185" spans="1:36" ht="18.75" x14ac:dyDescent="0.25">
      <c r="A185" s="1034"/>
      <c r="B185" s="1037"/>
      <c r="C185" s="1040"/>
      <c r="D185" s="1043"/>
      <c r="E185" s="333"/>
      <c r="F185" s="333"/>
      <c r="G185" s="333"/>
      <c r="H185" s="333"/>
      <c r="I185" s="333"/>
      <c r="J185" s="333"/>
      <c r="K185" s="333"/>
      <c r="L185" s="333"/>
      <c r="M185" s="333"/>
      <c r="N185" s="333"/>
      <c r="O185" s="333"/>
      <c r="P185" s="333"/>
      <c r="Q185" s="333"/>
      <c r="R185" s="334"/>
      <c r="S185" s="334"/>
      <c r="T185" s="334"/>
      <c r="U185" s="335"/>
      <c r="V185" s="336">
        <f t="shared" si="33"/>
        <v>0</v>
      </c>
      <c r="W185" s="330">
        <f t="shared" si="34"/>
        <v>0</v>
      </c>
      <c r="X185" s="330">
        <f t="shared" si="35"/>
        <v>0</v>
      </c>
      <c r="Y185" s="331">
        <f t="shared" si="36"/>
        <v>0</v>
      </c>
      <c r="Z185" s="1046"/>
      <c r="AA185" s="1049"/>
      <c r="AB185" s="1049"/>
      <c r="AC185" s="1049"/>
      <c r="AD185" s="1049"/>
      <c r="AE185" s="1049"/>
      <c r="AF185" s="1049"/>
      <c r="AG185" s="1049"/>
      <c r="AH185" s="1031"/>
      <c r="AI185" s="1028"/>
      <c r="AJ185" s="1031"/>
    </row>
    <row r="186" spans="1:36" ht="18.75" x14ac:dyDescent="0.25">
      <c r="A186" s="1034"/>
      <c r="B186" s="1037"/>
      <c r="C186" s="1040"/>
      <c r="D186" s="1043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27"/>
      <c r="S186" s="327"/>
      <c r="T186" s="327"/>
      <c r="U186" s="328"/>
      <c r="V186" s="336">
        <f t="shared" si="33"/>
        <v>0</v>
      </c>
      <c r="W186" s="330">
        <f t="shared" si="34"/>
        <v>0</v>
      </c>
      <c r="X186" s="330">
        <f t="shared" si="35"/>
        <v>0</v>
      </c>
      <c r="Y186" s="331">
        <f t="shared" si="36"/>
        <v>0</v>
      </c>
      <c r="Z186" s="1046"/>
      <c r="AA186" s="1049"/>
      <c r="AB186" s="1049"/>
      <c r="AC186" s="1049"/>
      <c r="AD186" s="1049"/>
      <c r="AE186" s="1049"/>
      <c r="AF186" s="1049"/>
      <c r="AG186" s="1049"/>
      <c r="AH186" s="1031"/>
      <c r="AI186" s="1028"/>
      <c r="AJ186" s="1031"/>
    </row>
    <row r="187" spans="1:36" ht="18.75" x14ac:dyDescent="0.25">
      <c r="A187" s="1034"/>
      <c r="B187" s="1037"/>
      <c r="C187" s="1040"/>
      <c r="D187" s="1043"/>
      <c r="E187" s="333"/>
      <c r="F187" s="333"/>
      <c r="G187" s="333"/>
      <c r="H187" s="333"/>
      <c r="I187" s="333"/>
      <c r="J187" s="333"/>
      <c r="K187" s="333"/>
      <c r="L187" s="333"/>
      <c r="M187" s="333"/>
      <c r="N187" s="333"/>
      <c r="O187" s="333"/>
      <c r="P187" s="333"/>
      <c r="Q187" s="333"/>
      <c r="R187" s="334"/>
      <c r="S187" s="334"/>
      <c r="T187" s="334"/>
      <c r="U187" s="335"/>
      <c r="V187" s="336">
        <f t="shared" si="33"/>
        <v>0</v>
      </c>
      <c r="W187" s="330">
        <f t="shared" si="34"/>
        <v>0</v>
      </c>
      <c r="X187" s="330">
        <f t="shared" si="35"/>
        <v>0</v>
      </c>
      <c r="Y187" s="331">
        <f t="shared" si="36"/>
        <v>0</v>
      </c>
      <c r="Z187" s="1046"/>
      <c r="AA187" s="1049"/>
      <c r="AB187" s="1049"/>
      <c r="AC187" s="1049"/>
      <c r="AD187" s="1049"/>
      <c r="AE187" s="1049"/>
      <c r="AF187" s="1049"/>
      <c r="AG187" s="1049"/>
      <c r="AH187" s="1031"/>
      <c r="AI187" s="1028"/>
      <c r="AJ187" s="1031"/>
    </row>
    <row r="188" spans="1:36" ht="18.75" x14ac:dyDescent="0.25">
      <c r="A188" s="1034"/>
      <c r="B188" s="1037"/>
      <c r="C188" s="1040"/>
      <c r="D188" s="1043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27"/>
      <c r="S188" s="327"/>
      <c r="T188" s="327"/>
      <c r="U188" s="328"/>
      <c r="V188" s="336">
        <f t="shared" si="33"/>
        <v>0</v>
      </c>
      <c r="W188" s="330">
        <f t="shared" si="34"/>
        <v>0</v>
      </c>
      <c r="X188" s="330">
        <f t="shared" si="35"/>
        <v>0</v>
      </c>
      <c r="Y188" s="331">
        <f t="shared" si="36"/>
        <v>0</v>
      </c>
      <c r="Z188" s="1046"/>
      <c r="AA188" s="1049"/>
      <c r="AB188" s="1049"/>
      <c r="AC188" s="1049"/>
      <c r="AD188" s="1049"/>
      <c r="AE188" s="1049"/>
      <c r="AF188" s="1049"/>
      <c r="AG188" s="1049"/>
      <c r="AH188" s="1031"/>
      <c r="AI188" s="1028"/>
      <c r="AJ188" s="1031"/>
    </row>
    <row r="189" spans="1:36" ht="18.75" x14ac:dyDescent="0.25">
      <c r="A189" s="1034"/>
      <c r="B189" s="1037"/>
      <c r="C189" s="1040"/>
      <c r="D189" s="1043"/>
      <c r="E189" s="333"/>
      <c r="F189" s="333"/>
      <c r="G189" s="333"/>
      <c r="H189" s="333"/>
      <c r="I189" s="333"/>
      <c r="J189" s="333"/>
      <c r="K189" s="333"/>
      <c r="L189" s="333"/>
      <c r="M189" s="333"/>
      <c r="N189" s="333"/>
      <c r="O189" s="333"/>
      <c r="P189" s="333"/>
      <c r="Q189" s="333"/>
      <c r="R189" s="334"/>
      <c r="S189" s="334"/>
      <c r="T189" s="334"/>
      <c r="U189" s="335"/>
      <c r="V189" s="336">
        <f t="shared" si="33"/>
        <v>0</v>
      </c>
      <c r="W189" s="330">
        <f t="shared" si="34"/>
        <v>0</v>
      </c>
      <c r="X189" s="330">
        <f t="shared" si="35"/>
        <v>0</v>
      </c>
      <c r="Y189" s="331">
        <f t="shared" si="36"/>
        <v>0</v>
      </c>
      <c r="Z189" s="1046"/>
      <c r="AA189" s="1049"/>
      <c r="AB189" s="1049"/>
      <c r="AC189" s="1049"/>
      <c r="AD189" s="1049"/>
      <c r="AE189" s="1049"/>
      <c r="AF189" s="1049"/>
      <c r="AG189" s="1049"/>
      <c r="AH189" s="1031"/>
      <c r="AI189" s="1028"/>
      <c r="AJ189" s="1031"/>
    </row>
    <row r="190" spans="1:36" ht="19.5" thickBot="1" x14ac:dyDescent="0.3">
      <c r="A190" s="1035"/>
      <c r="B190" s="1038"/>
      <c r="C190" s="1041"/>
      <c r="D190" s="1044"/>
      <c r="E190" s="340"/>
      <c r="F190" s="340"/>
      <c r="G190" s="340"/>
      <c r="H190" s="340"/>
      <c r="I190" s="340"/>
      <c r="J190" s="340"/>
      <c r="K190" s="340"/>
      <c r="L190" s="340"/>
      <c r="M190" s="340"/>
      <c r="N190" s="340"/>
      <c r="O190" s="340"/>
      <c r="P190" s="340"/>
      <c r="Q190" s="340"/>
      <c r="R190" s="341"/>
      <c r="S190" s="341"/>
      <c r="T190" s="341"/>
      <c r="U190" s="342"/>
      <c r="V190" s="343">
        <f t="shared" si="33"/>
        <v>0</v>
      </c>
      <c r="W190" s="344">
        <f t="shared" si="34"/>
        <v>0</v>
      </c>
      <c r="X190" s="344">
        <f t="shared" si="35"/>
        <v>0</v>
      </c>
      <c r="Y190" s="345">
        <f t="shared" si="36"/>
        <v>0</v>
      </c>
      <c r="Z190" s="1047"/>
      <c r="AA190" s="1050"/>
      <c r="AB190" s="1050"/>
      <c r="AC190" s="1050"/>
      <c r="AD190" s="1050"/>
      <c r="AE190" s="1050"/>
      <c r="AF190" s="1050"/>
      <c r="AG190" s="1050"/>
      <c r="AH190" s="1032"/>
      <c r="AI190" s="1029"/>
      <c r="AJ190" s="1032"/>
    </row>
    <row r="191" spans="1:36" ht="18.75" x14ac:dyDescent="0.25">
      <c r="A191" s="1033">
        <v>10</v>
      </c>
      <c r="B191" s="1036" t="s">
        <v>103</v>
      </c>
      <c r="C191" s="1039" t="s">
        <v>88</v>
      </c>
      <c r="D191" s="1042">
        <f>160*0.9</f>
        <v>144</v>
      </c>
      <c r="E191" s="346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321"/>
      <c r="S191" s="321"/>
      <c r="T191" s="321"/>
      <c r="U191" s="322"/>
      <c r="V191" s="323">
        <f t="shared" si="33"/>
        <v>0</v>
      </c>
      <c r="W191" s="347">
        <f t="shared" si="34"/>
        <v>0</v>
      </c>
      <c r="X191" s="347">
        <f t="shared" si="35"/>
        <v>0</v>
      </c>
      <c r="Y191" s="348">
        <f t="shared" si="36"/>
        <v>0</v>
      </c>
      <c r="Z191" s="1045">
        <f t="shared" ref="Z191:AC191" si="45">SUM(V191:V210)</f>
        <v>8.6666666666666661</v>
      </c>
      <c r="AA191" s="1048">
        <f t="shared" si="45"/>
        <v>10.4</v>
      </c>
      <c r="AB191" s="1048">
        <f t="shared" si="45"/>
        <v>6.8666666666666671</v>
      </c>
      <c r="AC191" s="1048">
        <f t="shared" si="45"/>
        <v>9.1666666666666661</v>
      </c>
      <c r="AD191" s="1048">
        <f t="shared" ref="AD191:AG271" si="46">Z191*0.38*0.9*SQRT(3)</f>
        <v>5.1337985936341521</v>
      </c>
      <c r="AE191" s="1048">
        <f t="shared" si="46"/>
        <v>6.1605583123609833</v>
      </c>
      <c r="AF191" s="1048">
        <f t="shared" si="46"/>
        <v>4.067548116494752</v>
      </c>
      <c r="AG191" s="1048">
        <f t="shared" si="46"/>
        <v>5.4299792817284294</v>
      </c>
      <c r="AH191" s="1030">
        <f>MAX(Z191:AC210)</f>
        <v>10.4</v>
      </c>
      <c r="AI191" s="1027">
        <f t="shared" ref="AI191" si="47">AH191*0.38*0.9*SQRT(3)</f>
        <v>6.1605583123609833</v>
      </c>
      <c r="AJ191" s="1030">
        <f t="shared" ref="AJ191" si="48">D191-AI191</f>
        <v>137.83944168763901</v>
      </c>
    </row>
    <row r="192" spans="1:36" ht="18.75" x14ac:dyDescent="0.25">
      <c r="A192" s="1034"/>
      <c r="B192" s="1037"/>
      <c r="C192" s="1040"/>
      <c r="D192" s="1043"/>
      <c r="E192" s="276" t="s">
        <v>825</v>
      </c>
      <c r="F192" s="276">
        <v>8.9</v>
      </c>
      <c r="G192" s="276">
        <v>8.4</v>
      </c>
      <c r="H192" s="276">
        <v>8.6999999999999993</v>
      </c>
      <c r="I192" s="276">
        <v>9.8000000000000007</v>
      </c>
      <c r="J192" s="276">
        <v>10.1</v>
      </c>
      <c r="K192" s="276">
        <v>11.3</v>
      </c>
      <c r="L192" s="276">
        <v>6.5</v>
      </c>
      <c r="M192" s="276">
        <v>6.1</v>
      </c>
      <c r="N192" s="276">
        <v>8</v>
      </c>
      <c r="O192" s="276">
        <v>8.6999999999999993</v>
      </c>
      <c r="P192" s="276">
        <v>9.3000000000000007</v>
      </c>
      <c r="Q192" s="276">
        <v>9.5</v>
      </c>
      <c r="R192" s="327">
        <v>231</v>
      </c>
      <c r="S192" s="327">
        <v>231</v>
      </c>
      <c r="T192" s="327">
        <v>231</v>
      </c>
      <c r="U192" s="328">
        <v>231</v>
      </c>
      <c r="V192" s="336">
        <f t="shared" si="33"/>
        <v>8.6666666666666661</v>
      </c>
      <c r="W192" s="330">
        <f t="shared" si="34"/>
        <v>10.4</v>
      </c>
      <c r="X192" s="330">
        <f t="shared" si="35"/>
        <v>6.8666666666666671</v>
      </c>
      <c r="Y192" s="331">
        <f t="shared" si="36"/>
        <v>9.1666666666666661</v>
      </c>
      <c r="Z192" s="1046"/>
      <c r="AA192" s="1049"/>
      <c r="AB192" s="1049"/>
      <c r="AC192" s="1049"/>
      <c r="AD192" s="1049"/>
      <c r="AE192" s="1049"/>
      <c r="AF192" s="1049"/>
      <c r="AG192" s="1049"/>
      <c r="AH192" s="1031"/>
      <c r="AI192" s="1028"/>
      <c r="AJ192" s="1031"/>
    </row>
    <row r="193" spans="1:36" ht="18.75" x14ac:dyDescent="0.25">
      <c r="A193" s="1034"/>
      <c r="B193" s="1037"/>
      <c r="C193" s="1040"/>
      <c r="D193" s="1043"/>
      <c r="E193" s="333"/>
      <c r="F193" s="333"/>
      <c r="G193" s="333"/>
      <c r="H193" s="333"/>
      <c r="I193" s="333"/>
      <c r="J193" s="333"/>
      <c r="K193" s="333"/>
      <c r="L193" s="333"/>
      <c r="M193" s="333"/>
      <c r="N193" s="333"/>
      <c r="O193" s="333"/>
      <c r="P193" s="333"/>
      <c r="Q193" s="333"/>
      <c r="R193" s="334"/>
      <c r="S193" s="334"/>
      <c r="T193" s="334"/>
      <c r="U193" s="335"/>
      <c r="V193" s="336">
        <f t="shared" si="33"/>
        <v>0</v>
      </c>
      <c r="W193" s="330">
        <f t="shared" si="34"/>
        <v>0</v>
      </c>
      <c r="X193" s="330">
        <f t="shared" si="35"/>
        <v>0</v>
      </c>
      <c r="Y193" s="331">
        <f t="shared" si="36"/>
        <v>0</v>
      </c>
      <c r="Z193" s="1046"/>
      <c r="AA193" s="1049"/>
      <c r="AB193" s="1049"/>
      <c r="AC193" s="1049"/>
      <c r="AD193" s="1049"/>
      <c r="AE193" s="1049"/>
      <c r="AF193" s="1049"/>
      <c r="AG193" s="1049"/>
      <c r="AH193" s="1031"/>
      <c r="AI193" s="1028"/>
      <c r="AJ193" s="1031"/>
    </row>
    <row r="194" spans="1:36" ht="18.75" x14ac:dyDescent="0.25">
      <c r="A194" s="1034"/>
      <c r="B194" s="1037"/>
      <c r="C194" s="1040"/>
      <c r="D194" s="1043"/>
      <c r="E194" s="276" t="s">
        <v>826</v>
      </c>
      <c r="F194" s="337">
        <v>0</v>
      </c>
      <c r="G194" s="337">
        <v>0</v>
      </c>
      <c r="H194" s="337">
        <v>0</v>
      </c>
      <c r="I194" s="337">
        <v>0</v>
      </c>
      <c r="J194" s="337">
        <v>0</v>
      </c>
      <c r="K194" s="337">
        <v>0</v>
      </c>
      <c r="L194" s="337">
        <v>0</v>
      </c>
      <c r="M194" s="337">
        <v>0</v>
      </c>
      <c r="N194" s="337">
        <v>0</v>
      </c>
      <c r="O194" s="337">
        <v>0</v>
      </c>
      <c r="P194" s="337">
        <v>0</v>
      </c>
      <c r="Q194" s="337">
        <v>0</v>
      </c>
      <c r="R194" s="327">
        <v>231</v>
      </c>
      <c r="S194" s="327">
        <v>231</v>
      </c>
      <c r="T194" s="327">
        <v>231</v>
      </c>
      <c r="U194" s="328">
        <v>231</v>
      </c>
      <c r="V194" s="336">
        <f t="shared" si="33"/>
        <v>0</v>
      </c>
      <c r="W194" s="330">
        <f t="shared" si="34"/>
        <v>0</v>
      </c>
      <c r="X194" s="330">
        <f t="shared" si="35"/>
        <v>0</v>
      </c>
      <c r="Y194" s="331">
        <f t="shared" si="36"/>
        <v>0</v>
      </c>
      <c r="Z194" s="1046"/>
      <c r="AA194" s="1049"/>
      <c r="AB194" s="1049"/>
      <c r="AC194" s="1049"/>
      <c r="AD194" s="1049"/>
      <c r="AE194" s="1049"/>
      <c r="AF194" s="1049"/>
      <c r="AG194" s="1049"/>
      <c r="AH194" s="1031"/>
      <c r="AI194" s="1028"/>
      <c r="AJ194" s="1031"/>
    </row>
    <row r="195" spans="1:36" ht="18.75" x14ac:dyDescent="0.25">
      <c r="A195" s="1034"/>
      <c r="B195" s="1037"/>
      <c r="C195" s="1040"/>
      <c r="D195" s="1043"/>
      <c r="E195" s="333"/>
      <c r="F195" s="333"/>
      <c r="G195" s="333"/>
      <c r="H195" s="333"/>
      <c r="I195" s="333"/>
      <c r="J195" s="333"/>
      <c r="K195" s="333"/>
      <c r="L195" s="333"/>
      <c r="M195" s="333"/>
      <c r="N195" s="333"/>
      <c r="O195" s="333"/>
      <c r="P195" s="333"/>
      <c r="Q195" s="333"/>
      <c r="R195" s="334"/>
      <c r="S195" s="334"/>
      <c r="T195" s="334"/>
      <c r="U195" s="335"/>
      <c r="V195" s="336">
        <f t="shared" si="33"/>
        <v>0</v>
      </c>
      <c r="W195" s="330">
        <f t="shared" si="34"/>
        <v>0</v>
      </c>
      <c r="X195" s="330">
        <f t="shared" si="35"/>
        <v>0</v>
      </c>
      <c r="Y195" s="331">
        <f t="shared" si="36"/>
        <v>0</v>
      </c>
      <c r="Z195" s="1046"/>
      <c r="AA195" s="1049"/>
      <c r="AB195" s="1049"/>
      <c r="AC195" s="1049"/>
      <c r="AD195" s="1049"/>
      <c r="AE195" s="1049"/>
      <c r="AF195" s="1049"/>
      <c r="AG195" s="1049"/>
      <c r="AH195" s="1031"/>
      <c r="AI195" s="1028"/>
      <c r="AJ195" s="1031"/>
    </row>
    <row r="196" spans="1:36" ht="18.75" x14ac:dyDescent="0.25">
      <c r="A196" s="1034"/>
      <c r="B196" s="1037"/>
      <c r="C196" s="1040"/>
      <c r="D196" s="1043"/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327"/>
      <c r="S196" s="327"/>
      <c r="T196" s="327"/>
      <c r="U196" s="328"/>
      <c r="V196" s="336">
        <f t="shared" si="33"/>
        <v>0</v>
      </c>
      <c r="W196" s="330">
        <f t="shared" si="34"/>
        <v>0</v>
      </c>
      <c r="X196" s="330">
        <f t="shared" si="35"/>
        <v>0</v>
      </c>
      <c r="Y196" s="331">
        <f t="shared" si="36"/>
        <v>0</v>
      </c>
      <c r="Z196" s="1046"/>
      <c r="AA196" s="1049"/>
      <c r="AB196" s="1049"/>
      <c r="AC196" s="1049"/>
      <c r="AD196" s="1049"/>
      <c r="AE196" s="1049"/>
      <c r="AF196" s="1049"/>
      <c r="AG196" s="1049"/>
      <c r="AH196" s="1031"/>
      <c r="AI196" s="1028"/>
      <c r="AJ196" s="1031"/>
    </row>
    <row r="197" spans="1:36" ht="18.75" x14ac:dyDescent="0.25">
      <c r="A197" s="1034"/>
      <c r="B197" s="1037"/>
      <c r="C197" s="1040"/>
      <c r="D197" s="1043"/>
      <c r="E197" s="333"/>
      <c r="F197" s="333"/>
      <c r="G197" s="333"/>
      <c r="H197" s="333"/>
      <c r="I197" s="333"/>
      <c r="J197" s="333"/>
      <c r="K197" s="333"/>
      <c r="L197" s="333"/>
      <c r="M197" s="333"/>
      <c r="N197" s="333"/>
      <c r="O197" s="333"/>
      <c r="P197" s="333"/>
      <c r="Q197" s="333"/>
      <c r="R197" s="334"/>
      <c r="S197" s="334"/>
      <c r="T197" s="334"/>
      <c r="U197" s="335"/>
      <c r="V197" s="336">
        <f t="shared" si="33"/>
        <v>0</v>
      </c>
      <c r="W197" s="330">
        <f t="shared" si="34"/>
        <v>0</v>
      </c>
      <c r="X197" s="330">
        <f t="shared" si="35"/>
        <v>0</v>
      </c>
      <c r="Y197" s="331">
        <f t="shared" si="36"/>
        <v>0</v>
      </c>
      <c r="Z197" s="1046"/>
      <c r="AA197" s="1049"/>
      <c r="AB197" s="1049"/>
      <c r="AC197" s="1049"/>
      <c r="AD197" s="1049"/>
      <c r="AE197" s="1049"/>
      <c r="AF197" s="1049"/>
      <c r="AG197" s="1049"/>
      <c r="AH197" s="1031"/>
      <c r="AI197" s="1028"/>
      <c r="AJ197" s="1031"/>
    </row>
    <row r="198" spans="1:36" ht="18.75" x14ac:dyDescent="0.25">
      <c r="A198" s="1034"/>
      <c r="B198" s="1037"/>
      <c r="C198" s="1040"/>
      <c r="D198" s="1043"/>
      <c r="E198" s="337"/>
      <c r="F198" s="337"/>
      <c r="G198" s="337"/>
      <c r="H198" s="337"/>
      <c r="I198" s="337"/>
      <c r="J198" s="337"/>
      <c r="K198" s="337"/>
      <c r="L198" s="337"/>
      <c r="M198" s="337"/>
      <c r="N198" s="337"/>
      <c r="O198" s="337"/>
      <c r="P198" s="337"/>
      <c r="Q198" s="337"/>
      <c r="R198" s="327"/>
      <c r="S198" s="327"/>
      <c r="T198" s="327"/>
      <c r="U198" s="328"/>
      <c r="V198" s="336">
        <f t="shared" si="33"/>
        <v>0</v>
      </c>
      <c r="W198" s="330">
        <f t="shared" si="34"/>
        <v>0</v>
      </c>
      <c r="X198" s="330">
        <f t="shared" si="35"/>
        <v>0</v>
      </c>
      <c r="Y198" s="331">
        <f t="shared" si="36"/>
        <v>0</v>
      </c>
      <c r="Z198" s="1046"/>
      <c r="AA198" s="1049"/>
      <c r="AB198" s="1049"/>
      <c r="AC198" s="1049"/>
      <c r="AD198" s="1049"/>
      <c r="AE198" s="1049"/>
      <c r="AF198" s="1049"/>
      <c r="AG198" s="1049"/>
      <c r="AH198" s="1031"/>
      <c r="AI198" s="1028"/>
      <c r="AJ198" s="1031"/>
    </row>
    <row r="199" spans="1:36" ht="18.75" x14ac:dyDescent="0.25">
      <c r="A199" s="1034"/>
      <c r="B199" s="1037"/>
      <c r="C199" s="1040"/>
      <c r="D199" s="1043"/>
      <c r="E199" s="333"/>
      <c r="F199" s="333"/>
      <c r="G199" s="333"/>
      <c r="H199" s="333"/>
      <c r="I199" s="333"/>
      <c r="J199" s="333"/>
      <c r="K199" s="333"/>
      <c r="L199" s="333"/>
      <c r="M199" s="333"/>
      <c r="N199" s="333"/>
      <c r="O199" s="333"/>
      <c r="P199" s="333"/>
      <c r="Q199" s="333"/>
      <c r="R199" s="334"/>
      <c r="S199" s="334"/>
      <c r="T199" s="334"/>
      <c r="U199" s="335"/>
      <c r="V199" s="336">
        <f t="shared" si="33"/>
        <v>0</v>
      </c>
      <c r="W199" s="330">
        <f t="shared" si="34"/>
        <v>0</v>
      </c>
      <c r="X199" s="330">
        <f t="shared" si="35"/>
        <v>0</v>
      </c>
      <c r="Y199" s="331">
        <f t="shared" si="36"/>
        <v>0</v>
      </c>
      <c r="Z199" s="1046"/>
      <c r="AA199" s="1049"/>
      <c r="AB199" s="1049"/>
      <c r="AC199" s="1049"/>
      <c r="AD199" s="1049"/>
      <c r="AE199" s="1049"/>
      <c r="AF199" s="1049"/>
      <c r="AG199" s="1049"/>
      <c r="AH199" s="1031"/>
      <c r="AI199" s="1028"/>
      <c r="AJ199" s="1031"/>
    </row>
    <row r="200" spans="1:36" ht="18.75" x14ac:dyDescent="0.25">
      <c r="A200" s="1034"/>
      <c r="B200" s="1037"/>
      <c r="C200" s="1040"/>
      <c r="D200" s="1043"/>
      <c r="E200" s="337"/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  <c r="P200" s="337"/>
      <c r="Q200" s="337"/>
      <c r="R200" s="327"/>
      <c r="S200" s="327"/>
      <c r="T200" s="327"/>
      <c r="U200" s="328"/>
      <c r="V200" s="336">
        <f t="shared" si="33"/>
        <v>0</v>
      </c>
      <c r="W200" s="330">
        <f t="shared" si="34"/>
        <v>0</v>
      </c>
      <c r="X200" s="330">
        <f t="shared" si="35"/>
        <v>0</v>
      </c>
      <c r="Y200" s="331">
        <f t="shared" si="36"/>
        <v>0</v>
      </c>
      <c r="Z200" s="1046"/>
      <c r="AA200" s="1049"/>
      <c r="AB200" s="1049"/>
      <c r="AC200" s="1049"/>
      <c r="AD200" s="1049"/>
      <c r="AE200" s="1049"/>
      <c r="AF200" s="1049"/>
      <c r="AG200" s="1049"/>
      <c r="AH200" s="1031"/>
      <c r="AI200" s="1028"/>
      <c r="AJ200" s="1031"/>
    </row>
    <row r="201" spans="1:36" ht="18.75" x14ac:dyDescent="0.25">
      <c r="A201" s="1034"/>
      <c r="B201" s="1037"/>
      <c r="C201" s="1040"/>
      <c r="D201" s="1043"/>
      <c r="E201" s="333"/>
      <c r="F201" s="333"/>
      <c r="G201" s="333"/>
      <c r="H201" s="333"/>
      <c r="I201" s="333"/>
      <c r="J201" s="333"/>
      <c r="K201" s="333"/>
      <c r="L201" s="333"/>
      <c r="M201" s="333"/>
      <c r="N201" s="333"/>
      <c r="O201" s="333"/>
      <c r="P201" s="333"/>
      <c r="Q201" s="333"/>
      <c r="R201" s="334"/>
      <c r="S201" s="334"/>
      <c r="T201" s="334"/>
      <c r="U201" s="335"/>
      <c r="V201" s="336">
        <f t="shared" si="33"/>
        <v>0</v>
      </c>
      <c r="W201" s="330">
        <f t="shared" si="34"/>
        <v>0</v>
      </c>
      <c r="X201" s="330">
        <f t="shared" si="35"/>
        <v>0</v>
      </c>
      <c r="Y201" s="331">
        <f t="shared" si="36"/>
        <v>0</v>
      </c>
      <c r="Z201" s="1046"/>
      <c r="AA201" s="1049"/>
      <c r="AB201" s="1049"/>
      <c r="AC201" s="1049"/>
      <c r="AD201" s="1049"/>
      <c r="AE201" s="1049"/>
      <c r="AF201" s="1049"/>
      <c r="AG201" s="1049"/>
      <c r="AH201" s="1031"/>
      <c r="AI201" s="1028"/>
      <c r="AJ201" s="1031"/>
    </row>
    <row r="202" spans="1:36" ht="18.75" x14ac:dyDescent="0.25">
      <c r="A202" s="1034"/>
      <c r="B202" s="1037"/>
      <c r="C202" s="1040"/>
      <c r="D202" s="1043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  <c r="R202" s="327"/>
      <c r="S202" s="327"/>
      <c r="T202" s="327"/>
      <c r="U202" s="328"/>
      <c r="V202" s="336">
        <f t="shared" si="33"/>
        <v>0</v>
      </c>
      <c r="W202" s="330">
        <f t="shared" si="34"/>
        <v>0</v>
      </c>
      <c r="X202" s="330">
        <f t="shared" si="35"/>
        <v>0</v>
      </c>
      <c r="Y202" s="331">
        <f t="shared" si="36"/>
        <v>0</v>
      </c>
      <c r="Z202" s="1046"/>
      <c r="AA202" s="1049"/>
      <c r="AB202" s="1049"/>
      <c r="AC202" s="1049"/>
      <c r="AD202" s="1049"/>
      <c r="AE202" s="1049"/>
      <c r="AF202" s="1049"/>
      <c r="AG202" s="1049"/>
      <c r="AH202" s="1031"/>
      <c r="AI202" s="1028"/>
      <c r="AJ202" s="1031"/>
    </row>
    <row r="203" spans="1:36" ht="18.75" x14ac:dyDescent="0.25">
      <c r="A203" s="1034"/>
      <c r="B203" s="1037"/>
      <c r="C203" s="1040"/>
      <c r="D203" s="1043"/>
      <c r="E203" s="333"/>
      <c r="F203" s="333"/>
      <c r="G203" s="333"/>
      <c r="H203" s="333"/>
      <c r="I203" s="333"/>
      <c r="J203" s="333"/>
      <c r="K203" s="333"/>
      <c r="L203" s="333"/>
      <c r="M203" s="333"/>
      <c r="N203" s="333"/>
      <c r="O203" s="333"/>
      <c r="P203" s="333"/>
      <c r="Q203" s="333"/>
      <c r="R203" s="334"/>
      <c r="S203" s="334"/>
      <c r="T203" s="334"/>
      <c r="U203" s="335"/>
      <c r="V203" s="336">
        <f t="shared" si="33"/>
        <v>0</v>
      </c>
      <c r="W203" s="330">
        <f t="shared" si="34"/>
        <v>0</v>
      </c>
      <c r="X203" s="330">
        <f t="shared" si="35"/>
        <v>0</v>
      </c>
      <c r="Y203" s="331">
        <f t="shared" si="36"/>
        <v>0</v>
      </c>
      <c r="Z203" s="1046"/>
      <c r="AA203" s="1049"/>
      <c r="AB203" s="1049"/>
      <c r="AC203" s="1049"/>
      <c r="AD203" s="1049"/>
      <c r="AE203" s="1049"/>
      <c r="AF203" s="1049"/>
      <c r="AG203" s="1049"/>
      <c r="AH203" s="1031"/>
      <c r="AI203" s="1028"/>
      <c r="AJ203" s="1031"/>
    </row>
    <row r="204" spans="1:36" ht="18.75" x14ac:dyDescent="0.25">
      <c r="A204" s="1034"/>
      <c r="B204" s="1037"/>
      <c r="C204" s="1040"/>
      <c r="D204" s="1043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27"/>
      <c r="S204" s="327"/>
      <c r="T204" s="327"/>
      <c r="U204" s="328"/>
      <c r="V204" s="336">
        <f t="shared" ref="V204:V287" si="49">IF(AND(F204=0,G204=0,H204=0),0,IF(AND(F204=0,G204=0),H204,IF(AND(F204=0,H204=0),G204,IF(AND(G204=0,H204=0),F204,IF(F204=0,(G204+H204)/2,IF(G204=0,(F204+H204)/2,IF(H204=0,(F204+G204)/2,(F204+G204+H204)/3)))))))</f>
        <v>0</v>
      </c>
      <c r="W204" s="330">
        <f t="shared" ref="W204:W287" si="50">IF(AND(I204=0,J204=0,K204=0),0,IF(AND(I204=0,J204=0),K204,IF(AND(I204=0,K204=0),J204,IF(AND(J204=0,K204=0),I204,IF(I204=0,(J204+K204)/2,IF(J204=0,(I204+K204)/2,IF(K204=0,(I204+J204)/2,(I204+J204+K204)/3)))))))</f>
        <v>0</v>
      </c>
      <c r="X204" s="330">
        <f t="shared" ref="X204:X287" si="51">IF(AND(L204=0,M204=0,N204=0),0,IF(AND(L204=0,M204=0),N204,IF(AND(L204=0,N204=0),M204,IF(AND(M204=0,N204=0),L204,IF(L204=0,(M204+N204)/2,IF(M204=0,(L204+N204)/2,IF(N204=0,(L204+M204)/2,(L204+M204+N204)/3)))))))</f>
        <v>0</v>
      </c>
      <c r="Y204" s="331">
        <f t="shared" ref="Y204:Y287" si="52">IF(AND(O204=0,P204=0,Q204=0),0,IF(AND(O204=0,P204=0),Q204,IF(AND(O204=0,Q204=0),P204,IF(AND(P204=0,Q204=0),O204,IF(O204=0,(P204+Q204)/2,IF(P204=0,(O204+Q204)/2,IF(Q204=0,(O204+P204)/2,(O204+P204+Q204)/3)))))))</f>
        <v>0</v>
      </c>
      <c r="Z204" s="1046"/>
      <c r="AA204" s="1049"/>
      <c r="AB204" s="1049"/>
      <c r="AC204" s="1049"/>
      <c r="AD204" s="1049"/>
      <c r="AE204" s="1049"/>
      <c r="AF204" s="1049"/>
      <c r="AG204" s="1049"/>
      <c r="AH204" s="1031"/>
      <c r="AI204" s="1028"/>
      <c r="AJ204" s="1031"/>
    </row>
    <row r="205" spans="1:36" ht="18.75" x14ac:dyDescent="0.25">
      <c r="A205" s="1034"/>
      <c r="B205" s="1037"/>
      <c r="C205" s="1040"/>
      <c r="D205" s="1043"/>
      <c r="E205" s="333"/>
      <c r="F205" s="333"/>
      <c r="G205" s="333"/>
      <c r="H205" s="333"/>
      <c r="I205" s="333"/>
      <c r="J205" s="333"/>
      <c r="K205" s="333"/>
      <c r="L205" s="333"/>
      <c r="M205" s="333"/>
      <c r="N205" s="333"/>
      <c r="O205" s="333"/>
      <c r="P205" s="333"/>
      <c r="Q205" s="333"/>
      <c r="R205" s="334"/>
      <c r="S205" s="334"/>
      <c r="T205" s="334"/>
      <c r="U205" s="335"/>
      <c r="V205" s="336">
        <f t="shared" si="49"/>
        <v>0</v>
      </c>
      <c r="W205" s="330">
        <f t="shared" si="50"/>
        <v>0</v>
      </c>
      <c r="X205" s="330">
        <f t="shared" si="51"/>
        <v>0</v>
      </c>
      <c r="Y205" s="331">
        <f t="shared" si="52"/>
        <v>0</v>
      </c>
      <c r="Z205" s="1046"/>
      <c r="AA205" s="1049"/>
      <c r="AB205" s="1049"/>
      <c r="AC205" s="1049"/>
      <c r="AD205" s="1049"/>
      <c r="AE205" s="1049"/>
      <c r="AF205" s="1049"/>
      <c r="AG205" s="1049"/>
      <c r="AH205" s="1031"/>
      <c r="AI205" s="1028"/>
      <c r="AJ205" s="1031"/>
    </row>
    <row r="206" spans="1:36" ht="18.75" x14ac:dyDescent="0.25">
      <c r="A206" s="1034"/>
      <c r="B206" s="1037"/>
      <c r="C206" s="1040"/>
      <c r="D206" s="1043"/>
      <c r="E206" s="337"/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  <c r="P206" s="337"/>
      <c r="Q206" s="337"/>
      <c r="R206" s="327"/>
      <c r="S206" s="327"/>
      <c r="T206" s="327"/>
      <c r="U206" s="328"/>
      <c r="V206" s="336">
        <f t="shared" si="49"/>
        <v>0</v>
      </c>
      <c r="W206" s="330">
        <f t="shared" si="50"/>
        <v>0</v>
      </c>
      <c r="X206" s="330">
        <f t="shared" si="51"/>
        <v>0</v>
      </c>
      <c r="Y206" s="331">
        <f t="shared" si="52"/>
        <v>0</v>
      </c>
      <c r="Z206" s="1046"/>
      <c r="AA206" s="1049"/>
      <c r="AB206" s="1049"/>
      <c r="AC206" s="1049"/>
      <c r="AD206" s="1049"/>
      <c r="AE206" s="1049"/>
      <c r="AF206" s="1049"/>
      <c r="AG206" s="1049"/>
      <c r="AH206" s="1031"/>
      <c r="AI206" s="1028"/>
      <c r="AJ206" s="1031"/>
    </row>
    <row r="207" spans="1:36" ht="18.75" x14ac:dyDescent="0.25">
      <c r="A207" s="1034"/>
      <c r="B207" s="1037"/>
      <c r="C207" s="1040"/>
      <c r="D207" s="1043"/>
      <c r="E207" s="333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4"/>
      <c r="S207" s="334"/>
      <c r="T207" s="334"/>
      <c r="U207" s="335"/>
      <c r="V207" s="336">
        <f t="shared" si="49"/>
        <v>0</v>
      </c>
      <c r="W207" s="330">
        <f t="shared" si="50"/>
        <v>0</v>
      </c>
      <c r="X207" s="330">
        <f t="shared" si="51"/>
        <v>0</v>
      </c>
      <c r="Y207" s="331">
        <f t="shared" si="52"/>
        <v>0</v>
      </c>
      <c r="Z207" s="1046"/>
      <c r="AA207" s="1049"/>
      <c r="AB207" s="1049"/>
      <c r="AC207" s="1049"/>
      <c r="AD207" s="1049"/>
      <c r="AE207" s="1049"/>
      <c r="AF207" s="1049"/>
      <c r="AG207" s="1049"/>
      <c r="AH207" s="1031"/>
      <c r="AI207" s="1028"/>
      <c r="AJ207" s="1031"/>
    </row>
    <row r="208" spans="1:36" ht="18.75" x14ac:dyDescent="0.25">
      <c r="A208" s="1034"/>
      <c r="B208" s="1037"/>
      <c r="C208" s="1040"/>
      <c r="D208" s="1043"/>
      <c r="E208" s="337"/>
      <c r="F208" s="337"/>
      <c r="G208" s="337"/>
      <c r="H208" s="337"/>
      <c r="I208" s="337"/>
      <c r="J208" s="337"/>
      <c r="K208" s="337"/>
      <c r="L208" s="337"/>
      <c r="M208" s="337"/>
      <c r="N208" s="337"/>
      <c r="O208" s="337"/>
      <c r="P208" s="337"/>
      <c r="Q208" s="337"/>
      <c r="R208" s="327"/>
      <c r="S208" s="327"/>
      <c r="T208" s="327"/>
      <c r="U208" s="328"/>
      <c r="V208" s="336">
        <f t="shared" si="49"/>
        <v>0</v>
      </c>
      <c r="W208" s="330">
        <f t="shared" si="50"/>
        <v>0</v>
      </c>
      <c r="X208" s="330">
        <f t="shared" si="51"/>
        <v>0</v>
      </c>
      <c r="Y208" s="331">
        <f t="shared" si="52"/>
        <v>0</v>
      </c>
      <c r="Z208" s="1046"/>
      <c r="AA208" s="1049"/>
      <c r="AB208" s="1049"/>
      <c r="AC208" s="1049"/>
      <c r="AD208" s="1049"/>
      <c r="AE208" s="1049"/>
      <c r="AF208" s="1049"/>
      <c r="AG208" s="1049"/>
      <c r="AH208" s="1031"/>
      <c r="AI208" s="1028"/>
      <c r="AJ208" s="1031"/>
    </row>
    <row r="209" spans="1:36" ht="18.75" x14ac:dyDescent="0.25">
      <c r="A209" s="1034"/>
      <c r="B209" s="1037"/>
      <c r="C209" s="1040"/>
      <c r="D209" s="1043"/>
      <c r="E209" s="333"/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4"/>
      <c r="S209" s="334"/>
      <c r="T209" s="334"/>
      <c r="U209" s="335"/>
      <c r="V209" s="336">
        <f t="shared" si="49"/>
        <v>0</v>
      </c>
      <c r="W209" s="330">
        <f t="shared" si="50"/>
        <v>0</v>
      </c>
      <c r="X209" s="330">
        <f t="shared" si="51"/>
        <v>0</v>
      </c>
      <c r="Y209" s="331">
        <f t="shared" si="52"/>
        <v>0</v>
      </c>
      <c r="Z209" s="1046"/>
      <c r="AA209" s="1049"/>
      <c r="AB209" s="1049"/>
      <c r="AC209" s="1049"/>
      <c r="AD209" s="1049"/>
      <c r="AE209" s="1049"/>
      <c r="AF209" s="1049"/>
      <c r="AG209" s="1049"/>
      <c r="AH209" s="1031"/>
      <c r="AI209" s="1028"/>
      <c r="AJ209" s="1031"/>
    </row>
    <row r="210" spans="1:36" ht="19.5" thickBot="1" x14ac:dyDescent="0.3">
      <c r="A210" s="1035"/>
      <c r="B210" s="1038"/>
      <c r="C210" s="1041"/>
      <c r="D210" s="1044"/>
      <c r="E210" s="340"/>
      <c r="F210" s="340"/>
      <c r="G210" s="340"/>
      <c r="H210" s="340"/>
      <c r="I210" s="340"/>
      <c r="J210" s="340"/>
      <c r="K210" s="340"/>
      <c r="L210" s="340"/>
      <c r="M210" s="340"/>
      <c r="N210" s="340"/>
      <c r="O210" s="340"/>
      <c r="P210" s="340"/>
      <c r="Q210" s="340"/>
      <c r="R210" s="341"/>
      <c r="S210" s="341"/>
      <c r="T210" s="341"/>
      <c r="U210" s="342"/>
      <c r="V210" s="343">
        <f t="shared" si="49"/>
        <v>0</v>
      </c>
      <c r="W210" s="344">
        <f t="shared" si="50"/>
        <v>0</v>
      </c>
      <c r="X210" s="344">
        <f t="shared" si="51"/>
        <v>0</v>
      </c>
      <c r="Y210" s="345">
        <f t="shared" si="52"/>
        <v>0</v>
      </c>
      <c r="Z210" s="1047"/>
      <c r="AA210" s="1050"/>
      <c r="AB210" s="1050"/>
      <c r="AC210" s="1050"/>
      <c r="AD210" s="1050"/>
      <c r="AE210" s="1050"/>
      <c r="AF210" s="1050"/>
      <c r="AG210" s="1050"/>
      <c r="AH210" s="1032"/>
      <c r="AI210" s="1029"/>
      <c r="AJ210" s="1032"/>
    </row>
    <row r="211" spans="1:36" ht="18.75" x14ac:dyDescent="0.25">
      <c r="A211" s="1033">
        <v>11</v>
      </c>
      <c r="B211" s="1036" t="s">
        <v>106</v>
      </c>
      <c r="C211" s="1039" t="s">
        <v>88</v>
      </c>
      <c r="D211" s="1042">
        <f>160*0.9</f>
        <v>144</v>
      </c>
      <c r="E211" s="346"/>
      <c r="F211" s="299"/>
      <c r="G211" s="299"/>
      <c r="H211" s="299"/>
      <c r="I211" s="299"/>
      <c r="J211" s="299"/>
      <c r="K211" s="299"/>
      <c r="L211" s="299"/>
      <c r="M211" s="299"/>
      <c r="N211" s="299"/>
      <c r="O211" s="299"/>
      <c r="P211" s="299"/>
      <c r="Q211" s="299"/>
      <c r="R211" s="321"/>
      <c r="S211" s="321"/>
      <c r="T211" s="321"/>
      <c r="U211" s="322"/>
      <c r="V211" s="323">
        <f t="shared" si="49"/>
        <v>0</v>
      </c>
      <c r="W211" s="347">
        <f t="shared" si="50"/>
        <v>0</v>
      </c>
      <c r="X211" s="347">
        <f t="shared" si="51"/>
        <v>0</v>
      </c>
      <c r="Y211" s="348">
        <f t="shared" si="52"/>
        <v>0</v>
      </c>
      <c r="Z211" s="1045">
        <f t="shared" ref="Z211:AC211" si="53">SUM(V211:V230)</f>
        <v>43.650000000000006</v>
      </c>
      <c r="AA211" s="1048">
        <f t="shared" si="53"/>
        <v>24.866666666666667</v>
      </c>
      <c r="AB211" s="1048">
        <f t="shared" si="53"/>
        <v>41.733333333333334</v>
      </c>
      <c r="AC211" s="1048">
        <f t="shared" si="53"/>
        <v>35.433333333333337</v>
      </c>
      <c r="AD211" s="1048">
        <f t="shared" ref="AD211" si="54">Z211*0.38*0.9*SQRT(3)</f>
        <v>25.856574070630476</v>
      </c>
      <c r="AE211" s="1048">
        <f t="shared" si="46"/>
        <v>14.73005288788876</v>
      </c>
      <c r="AF211" s="1048">
        <f t="shared" si="46"/>
        <v>24.721214766269075</v>
      </c>
      <c r="AG211" s="1048">
        <f t="shared" si="46"/>
        <v>20.98933809628117</v>
      </c>
      <c r="AH211" s="1030">
        <f>MAX(Z211:AC230)</f>
        <v>43.650000000000006</v>
      </c>
      <c r="AI211" s="1027">
        <f t="shared" ref="AI211" si="55">AH211*0.38*0.9*SQRT(3)</f>
        <v>25.856574070630476</v>
      </c>
      <c r="AJ211" s="1030">
        <f t="shared" ref="AJ211" si="56">D211-AI211</f>
        <v>118.14342592936953</v>
      </c>
    </row>
    <row r="212" spans="1:36" ht="18.75" x14ac:dyDescent="0.25">
      <c r="A212" s="1034"/>
      <c r="B212" s="1037"/>
      <c r="C212" s="1040"/>
      <c r="D212" s="1043"/>
      <c r="E212" s="276" t="s">
        <v>827</v>
      </c>
      <c r="F212" s="276">
        <v>0</v>
      </c>
      <c r="G212" s="276">
        <v>2.6</v>
      </c>
      <c r="H212" s="276">
        <v>2.1</v>
      </c>
      <c r="I212" s="276">
        <v>0.3</v>
      </c>
      <c r="J212" s="276">
        <v>0.9</v>
      </c>
      <c r="K212" s="276">
        <v>0</v>
      </c>
      <c r="L212" s="276">
        <v>8</v>
      </c>
      <c r="M212" s="276">
        <v>13</v>
      </c>
      <c r="N212" s="276">
        <v>24</v>
      </c>
      <c r="O212" s="276">
        <v>1.1000000000000001</v>
      </c>
      <c r="P212" s="276">
        <v>2.9</v>
      </c>
      <c r="Q212" s="276">
        <v>2.2999999999999998</v>
      </c>
      <c r="R212" s="327">
        <v>235</v>
      </c>
      <c r="S212" s="327">
        <v>235</v>
      </c>
      <c r="T212" s="327">
        <v>235</v>
      </c>
      <c r="U212" s="328">
        <v>235</v>
      </c>
      <c r="V212" s="336">
        <f t="shared" si="49"/>
        <v>2.35</v>
      </c>
      <c r="W212" s="330">
        <f t="shared" si="50"/>
        <v>0.6</v>
      </c>
      <c r="X212" s="330">
        <f t="shared" si="51"/>
        <v>15</v>
      </c>
      <c r="Y212" s="331">
        <f t="shared" si="52"/>
        <v>2.1</v>
      </c>
      <c r="Z212" s="1046"/>
      <c r="AA212" s="1049"/>
      <c r="AB212" s="1049"/>
      <c r="AC212" s="1049"/>
      <c r="AD212" s="1049"/>
      <c r="AE212" s="1049"/>
      <c r="AF212" s="1049"/>
      <c r="AG212" s="1049"/>
      <c r="AH212" s="1031"/>
      <c r="AI212" s="1028"/>
      <c r="AJ212" s="1031"/>
    </row>
    <row r="213" spans="1:36" ht="18.75" x14ac:dyDescent="0.25">
      <c r="A213" s="1034"/>
      <c r="B213" s="1037"/>
      <c r="C213" s="1040"/>
      <c r="D213" s="1043"/>
      <c r="E213" s="333"/>
      <c r="F213" s="333"/>
      <c r="G213" s="333"/>
      <c r="H213" s="333"/>
      <c r="I213" s="333"/>
      <c r="J213" s="333"/>
      <c r="K213" s="333"/>
      <c r="L213" s="333"/>
      <c r="M213" s="333"/>
      <c r="N213" s="333"/>
      <c r="O213" s="333"/>
      <c r="P213" s="333"/>
      <c r="Q213" s="333"/>
      <c r="R213" s="334"/>
      <c r="S213" s="334"/>
      <c r="T213" s="334"/>
      <c r="U213" s="335"/>
      <c r="V213" s="336">
        <f t="shared" si="49"/>
        <v>0</v>
      </c>
      <c r="W213" s="330">
        <f t="shared" si="50"/>
        <v>0</v>
      </c>
      <c r="X213" s="330">
        <f t="shared" si="51"/>
        <v>0</v>
      </c>
      <c r="Y213" s="331">
        <f t="shared" si="52"/>
        <v>0</v>
      </c>
      <c r="Z213" s="1046"/>
      <c r="AA213" s="1049"/>
      <c r="AB213" s="1049"/>
      <c r="AC213" s="1049"/>
      <c r="AD213" s="1049"/>
      <c r="AE213" s="1049"/>
      <c r="AF213" s="1049"/>
      <c r="AG213" s="1049"/>
      <c r="AH213" s="1031"/>
      <c r="AI213" s="1028"/>
      <c r="AJ213" s="1031"/>
    </row>
    <row r="214" spans="1:36" ht="18.75" x14ac:dyDescent="0.25">
      <c r="A214" s="1034"/>
      <c r="B214" s="1037"/>
      <c r="C214" s="1040"/>
      <c r="D214" s="1043"/>
      <c r="E214" s="337" t="s">
        <v>828</v>
      </c>
      <c r="F214" s="276">
        <v>10.9</v>
      </c>
      <c r="G214" s="276">
        <v>21.4</v>
      </c>
      <c r="H214" s="276">
        <v>10.7</v>
      </c>
      <c r="I214" s="337">
        <v>12.4</v>
      </c>
      <c r="J214" s="337">
        <v>21.2</v>
      </c>
      <c r="K214" s="337">
        <v>9</v>
      </c>
      <c r="L214" s="337">
        <v>4.8</v>
      </c>
      <c r="M214" s="337">
        <v>4.5999999999999996</v>
      </c>
      <c r="N214" s="337">
        <v>7.2</v>
      </c>
      <c r="O214" s="337">
        <v>11.9</v>
      </c>
      <c r="P214" s="337">
        <v>22.3</v>
      </c>
      <c r="Q214" s="337">
        <v>12.7</v>
      </c>
      <c r="R214" s="327">
        <v>235</v>
      </c>
      <c r="S214" s="327">
        <v>235</v>
      </c>
      <c r="T214" s="327">
        <v>235</v>
      </c>
      <c r="U214" s="328">
        <v>235</v>
      </c>
      <c r="V214" s="336">
        <f t="shared" si="49"/>
        <v>14.333333333333334</v>
      </c>
      <c r="W214" s="330">
        <f t="shared" si="50"/>
        <v>14.200000000000001</v>
      </c>
      <c r="X214" s="330">
        <f t="shared" si="51"/>
        <v>5.5333333333333323</v>
      </c>
      <c r="Y214" s="331">
        <f t="shared" si="52"/>
        <v>15.633333333333335</v>
      </c>
      <c r="Z214" s="1046"/>
      <c r="AA214" s="1049"/>
      <c r="AB214" s="1049"/>
      <c r="AC214" s="1049"/>
      <c r="AD214" s="1049"/>
      <c r="AE214" s="1049"/>
      <c r="AF214" s="1049"/>
      <c r="AG214" s="1049"/>
      <c r="AH214" s="1031"/>
      <c r="AI214" s="1028"/>
      <c r="AJ214" s="1031"/>
    </row>
    <row r="215" spans="1:36" ht="18.75" x14ac:dyDescent="0.25">
      <c r="A215" s="1034"/>
      <c r="B215" s="1037"/>
      <c r="C215" s="1040"/>
      <c r="D215" s="104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4"/>
      <c r="S215" s="334"/>
      <c r="T215" s="334"/>
      <c r="U215" s="335"/>
      <c r="V215" s="336">
        <f t="shared" si="49"/>
        <v>0</v>
      </c>
      <c r="W215" s="330">
        <f t="shared" si="50"/>
        <v>0</v>
      </c>
      <c r="X215" s="330">
        <f t="shared" si="51"/>
        <v>0</v>
      </c>
      <c r="Y215" s="331">
        <f t="shared" si="52"/>
        <v>0</v>
      </c>
      <c r="Z215" s="1046"/>
      <c r="AA215" s="1049"/>
      <c r="AB215" s="1049"/>
      <c r="AC215" s="1049"/>
      <c r="AD215" s="1049"/>
      <c r="AE215" s="1049"/>
      <c r="AF215" s="1049"/>
      <c r="AG215" s="1049"/>
      <c r="AH215" s="1031"/>
      <c r="AI215" s="1028"/>
      <c r="AJ215" s="1031"/>
    </row>
    <row r="216" spans="1:36" ht="18.75" x14ac:dyDescent="0.25">
      <c r="A216" s="1034"/>
      <c r="B216" s="1037"/>
      <c r="C216" s="1040"/>
      <c r="D216" s="1043"/>
      <c r="E216" s="337" t="s">
        <v>829</v>
      </c>
      <c r="F216" s="276">
        <v>20.3</v>
      </c>
      <c r="G216" s="276">
        <v>24.3</v>
      </c>
      <c r="H216" s="276">
        <v>36.299999999999997</v>
      </c>
      <c r="I216" s="337">
        <v>6.6</v>
      </c>
      <c r="J216" s="337">
        <v>8.6</v>
      </c>
      <c r="K216" s="337">
        <v>15</v>
      </c>
      <c r="L216" s="337">
        <v>15.7</v>
      </c>
      <c r="M216" s="337">
        <v>20</v>
      </c>
      <c r="N216" s="337">
        <v>27.9</v>
      </c>
      <c r="O216" s="337">
        <v>15.3</v>
      </c>
      <c r="P216" s="337">
        <v>23.6</v>
      </c>
      <c r="Q216" s="337">
        <v>14.2</v>
      </c>
      <c r="R216" s="327">
        <v>235</v>
      </c>
      <c r="S216" s="327">
        <v>235</v>
      </c>
      <c r="T216" s="327">
        <v>235</v>
      </c>
      <c r="U216" s="328">
        <v>235</v>
      </c>
      <c r="V216" s="336">
        <f t="shared" si="49"/>
        <v>26.966666666666669</v>
      </c>
      <c r="W216" s="330">
        <f t="shared" si="50"/>
        <v>10.066666666666666</v>
      </c>
      <c r="X216" s="330">
        <f t="shared" si="51"/>
        <v>21.2</v>
      </c>
      <c r="Y216" s="331">
        <f t="shared" si="52"/>
        <v>17.700000000000003</v>
      </c>
      <c r="Z216" s="1046"/>
      <c r="AA216" s="1049"/>
      <c r="AB216" s="1049"/>
      <c r="AC216" s="1049"/>
      <c r="AD216" s="1049"/>
      <c r="AE216" s="1049"/>
      <c r="AF216" s="1049"/>
      <c r="AG216" s="1049"/>
      <c r="AH216" s="1031"/>
      <c r="AI216" s="1028"/>
      <c r="AJ216" s="1031"/>
    </row>
    <row r="217" spans="1:36" ht="18.75" x14ac:dyDescent="0.25">
      <c r="A217" s="1034"/>
      <c r="B217" s="1037"/>
      <c r="C217" s="1040"/>
      <c r="D217" s="1043"/>
      <c r="E217" s="333"/>
      <c r="F217" s="333"/>
      <c r="G217" s="333"/>
      <c r="H217" s="333"/>
      <c r="I217" s="333"/>
      <c r="J217" s="333"/>
      <c r="K217" s="333"/>
      <c r="L217" s="333"/>
      <c r="M217" s="333"/>
      <c r="N217" s="333"/>
      <c r="O217" s="333"/>
      <c r="P217" s="333"/>
      <c r="Q217" s="333"/>
      <c r="R217" s="334"/>
      <c r="S217" s="334"/>
      <c r="T217" s="334"/>
      <c r="U217" s="335"/>
      <c r="V217" s="336">
        <f t="shared" si="49"/>
        <v>0</v>
      </c>
      <c r="W217" s="330">
        <f t="shared" si="50"/>
        <v>0</v>
      </c>
      <c r="X217" s="330">
        <f t="shared" si="51"/>
        <v>0</v>
      </c>
      <c r="Y217" s="331">
        <f t="shared" si="52"/>
        <v>0</v>
      </c>
      <c r="Z217" s="1046"/>
      <c r="AA217" s="1049"/>
      <c r="AB217" s="1049"/>
      <c r="AC217" s="1049"/>
      <c r="AD217" s="1049"/>
      <c r="AE217" s="1049"/>
      <c r="AF217" s="1049"/>
      <c r="AG217" s="1049"/>
      <c r="AH217" s="1031"/>
      <c r="AI217" s="1028"/>
      <c r="AJ217" s="1031"/>
    </row>
    <row r="218" spans="1:36" ht="18.75" x14ac:dyDescent="0.25">
      <c r="A218" s="1034"/>
      <c r="B218" s="1037"/>
      <c r="C218" s="1040"/>
      <c r="D218" s="1043"/>
      <c r="E218" s="337"/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  <c r="Q218" s="337"/>
      <c r="R218" s="327"/>
      <c r="S218" s="327"/>
      <c r="T218" s="327"/>
      <c r="U218" s="328"/>
      <c r="V218" s="336">
        <f t="shared" si="49"/>
        <v>0</v>
      </c>
      <c r="W218" s="330">
        <f t="shared" si="50"/>
        <v>0</v>
      </c>
      <c r="X218" s="330">
        <f t="shared" si="51"/>
        <v>0</v>
      </c>
      <c r="Y218" s="331">
        <f t="shared" si="52"/>
        <v>0</v>
      </c>
      <c r="Z218" s="1046"/>
      <c r="AA218" s="1049"/>
      <c r="AB218" s="1049"/>
      <c r="AC218" s="1049"/>
      <c r="AD218" s="1049"/>
      <c r="AE218" s="1049"/>
      <c r="AF218" s="1049"/>
      <c r="AG218" s="1049"/>
      <c r="AH218" s="1031"/>
      <c r="AI218" s="1028"/>
      <c r="AJ218" s="1031"/>
    </row>
    <row r="219" spans="1:36" ht="18.75" x14ac:dyDescent="0.25">
      <c r="A219" s="1034"/>
      <c r="B219" s="1037"/>
      <c r="C219" s="1040"/>
      <c r="D219" s="1043"/>
      <c r="E219" s="333"/>
      <c r="F219" s="333"/>
      <c r="G219" s="333"/>
      <c r="H219" s="333"/>
      <c r="I219" s="333"/>
      <c r="J219" s="333"/>
      <c r="K219" s="333"/>
      <c r="L219" s="333"/>
      <c r="M219" s="333"/>
      <c r="N219" s="333"/>
      <c r="O219" s="333"/>
      <c r="P219" s="333"/>
      <c r="Q219" s="333"/>
      <c r="R219" s="334"/>
      <c r="S219" s="334"/>
      <c r="T219" s="334"/>
      <c r="U219" s="335"/>
      <c r="V219" s="336">
        <f t="shared" si="49"/>
        <v>0</v>
      </c>
      <c r="W219" s="330">
        <f t="shared" si="50"/>
        <v>0</v>
      </c>
      <c r="X219" s="330">
        <f t="shared" si="51"/>
        <v>0</v>
      </c>
      <c r="Y219" s="331">
        <f t="shared" si="52"/>
        <v>0</v>
      </c>
      <c r="Z219" s="1046"/>
      <c r="AA219" s="1049"/>
      <c r="AB219" s="1049"/>
      <c r="AC219" s="1049"/>
      <c r="AD219" s="1049"/>
      <c r="AE219" s="1049"/>
      <c r="AF219" s="1049"/>
      <c r="AG219" s="1049"/>
      <c r="AH219" s="1031"/>
      <c r="AI219" s="1028"/>
      <c r="AJ219" s="1031"/>
    </row>
    <row r="220" spans="1:36" ht="18.75" x14ac:dyDescent="0.25">
      <c r="A220" s="1034"/>
      <c r="B220" s="1037"/>
      <c r="C220" s="1040"/>
      <c r="D220" s="1043"/>
      <c r="E220" s="337"/>
      <c r="F220" s="337"/>
      <c r="G220" s="337"/>
      <c r="H220" s="337"/>
      <c r="I220" s="337"/>
      <c r="J220" s="337"/>
      <c r="K220" s="337"/>
      <c r="L220" s="337"/>
      <c r="M220" s="337"/>
      <c r="N220" s="337"/>
      <c r="O220" s="337"/>
      <c r="P220" s="337"/>
      <c r="Q220" s="337"/>
      <c r="R220" s="327"/>
      <c r="S220" s="327"/>
      <c r="T220" s="327"/>
      <c r="U220" s="328"/>
      <c r="V220" s="336">
        <f t="shared" si="49"/>
        <v>0</v>
      </c>
      <c r="W220" s="330">
        <f t="shared" si="50"/>
        <v>0</v>
      </c>
      <c r="X220" s="330">
        <f t="shared" si="51"/>
        <v>0</v>
      </c>
      <c r="Y220" s="331">
        <f t="shared" si="52"/>
        <v>0</v>
      </c>
      <c r="Z220" s="1046"/>
      <c r="AA220" s="1049"/>
      <c r="AB220" s="1049"/>
      <c r="AC220" s="1049"/>
      <c r="AD220" s="1049"/>
      <c r="AE220" s="1049"/>
      <c r="AF220" s="1049"/>
      <c r="AG220" s="1049"/>
      <c r="AH220" s="1031"/>
      <c r="AI220" s="1028"/>
      <c r="AJ220" s="1031"/>
    </row>
    <row r="221" spans="1:36" ht="18.75" x14ac:dyDescent="0.25">
      <c r="A221" s="1034"/>
      <c r="B221" s="1037"/>
      <c r="C221" s="1040"/>
      <c r="D221" s="1043"/>
      <c r="E221" s="333"/>
      <c r="F221" s="333"/>
      <c r="G221" s="333"/>
      <c r="H221" s="333"/>
      <c r="I221" s="333"/>
      <c r="J221" s="333"/>
      <c r="K221" s="333"/>
      <c r="L221" s="333"/>
      <c r="M221" s="333"/>
      <c r="N221" s="333"/>
      <c r="O221" s="333"/>
      <c r="P221" s="333"/>
      <c r="Q221" s="333"/>
      <c r="R221" s="334"/>
      <c r="S221" s="334"/>
      <c r="T221" s="334"/>
      <c r="U221" s="335"/>
      <c r="V221" s="336">
        <f t="shared" si="49"/>
        <v>0</v>
      </c>
      <c r="W221" s="330">
        <f t="shared" si="50"/>
        <v>0</v>
      </c>
      <c r="X221" s="330">
        <f t="shared" si="51"/>
        <v>0</v>
      </c>
      <c r="Y221" s="331">
        <f t="shared" si="52"/>
        <v>0</v>
      </c>
      <c r="Z221" s="1046"/>
      <c r="AA221" s="1049"/>
      <c r="AB221" s="1049"/>
      <c r="AC221" s="1049"/>
      <c r="AD221" s="1049"/>
      <c r="AE221" s="1049"/>
      <c r="AF221" s="1049"/>
      <c r="AG221" s="1049"/>
      <c r="AH221" s="1031"/>
      <c r="AI221" s="1028"/>
      <c r="AJ221" s="1031"/>
    </row>
    <row r="222" spans="1:36" ht="18.75" x14ac:dyDescent="0.25">
      <c r="A222" s="1034"/>
      <c r="B222" s="1037"/>
      <c r="C222" s="1040"/>
      <c r="D222" s="1043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327"/>
      <c r="S222" s="327"/>
      <c r="T222" s="327"/>
      <c r="U222" s="328"/>
      <c r="V222" s="336">
        <f t="shared" si="49"/>
        <v>0</v>
      </c>
      <c r="W222" s="330">
        <f t="shared" si="50"/>
        <v>0</v>
      </c>
      <c r="X222" s="330">
        <f t="shared" si="51"/>
        <v>0</v>
      </c>
      <c r="Y222" s="331">
        <f t="shared" si="52"/>
        <v>0</v>
      </c>
      <c r="Z222" s="1046"/>
      <c r="AA222" s="1049"/>
      <c r="AB222" s="1049"/>
      <c r="AC222" s="1049"/>
      <c r="AD222" s="1049"/>
      <c r="AE222" s="1049"/>
      <c r="AF222" s="1049"/>
      <c r="AG222" s="1049"/>
      <c r="AH222" s="1031"/>
      <c r="AI222" s="1028"/>
      <c r="AJ222" s="1031"/>
    </row>
    <row r="223" spans="1:36" ht="18.75" x14ac:dyDescent="0.25">
      <c r="A223" s="1034"/>
      <c r="B223" s="1037"/>
      <c r="C223" s="1040"/>
      <c r="D223" s="1043"/>
      <c r="E223" s="333"/>
      <c r="F223" s="333"/>
      <c r="G223" s="333"/>
      <c r="H223" s="333"/>
      <c r="I223" s="333"/>
      <c r="J223" s="333"/>
      <c r="K223" s="333"/>
      <c r="L223" s="333"/>
      <c r="M223" s="333"/>
      <c r="N223" s="333"/>
      <c r="O223" s="333"/>
      <c r="P223" s="333"/>
      <c r="Q223" s="333"/>
      <c r="R223" s="334"/>
      <c r="S223" s="334"/>
      <c r="T223" s="334"/>
      <c r="U223" s="335"/>
      <c r="V223" s="336">
        <f t="shared" si="49"/>
        <v>0</v>
      </c>
      <c r="W223" s="330">
        <f t="shared" si="50"/>
        <v>0</v>
      </c>
      <c r="X223" s="330">
        <f t="shared" si="51"/>
        <v>0</v>
      </c>
      <c r="Y223" s="331">
        <f t="shared" si="52"/>
        <v>0</v>
      </c>
      <c r="Z223" s="1046"/>
      <c r="AA223" s="1049"/>
      <c r="AB223" s="1049"/>
      <c r="AC223" s="1049"/>
      <c r="AD223" s="1049"/>
      <c r="AE223" s="1049"/>
      <c r="AF223" s="1049"/>
      <c r="AG223" s="1049"/>
      <c r="AH223" s="1031"/>
      <c r="AI223" s="1028"/>
      <c r="AJ223" s="1031"/>
    </row>
    <row r="224" spans="1:36" ht="18.75" x14ac:dyDescent="0.25">
      <c r="A224" s="1034"/>
      <c r="B224" s="1037"/>
      <c r="C224" s="1040"/>
      <c r="D224" s="1043"/>
      <c r="E224" s="337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  <c r="P224" s="337"/>
      <c r="Q224" s="337"/>
      <c r="R224" s="327"/>
      <c r="S224" s="327"/>
      <c r="T224" s="327"/>
      <c r="U224" s="328"/>
      <c r="V224" s="336">
        <f t="shared" si="49"/>
        <v>0</v>
      </c>
      <c r="W224" s="330">
        <f t="shared" si="50"/>
        <v>0</v>
      </c>
      <c r="X224" s="330">
        <f t="shared" si="51"/>
        <v>0</v>
      </c>
      <c r="Y224" s="331">
        <f t="shared" si="52"/>
        <v>0</v>
      </c>
      <c r="Z224" s="1046"/>
      <c r="AA224" s="1049"/>
      <c r="AB224" s="1049"/>
      <c r="AC224" s="1049"/>
      <c r="AD224" s="1049"/>
      <c r="AE224" s="1049"/>
      <c r="AF224" s="1049"/>
      <c r="AG224" s="1049"/>
      <c r="AH224" s="1031"/>
      <c r="AI224" s="1028"/>
      <c r="AJ224" s="1031"/>
    </row>
    <row r="225" spans="1:36" ht="18.75" x14ac:dyDescent="0.25">
      <c r="A225" s="1034"/>
      <c r="B225" s="1037"/>
      <c r="C225" s="1040"/>
      <c r="D225" s="1043"/>
      <c r="E225" s="333"/>
      <c r="F225" s="333"/>
      <c r="G225" s="333"/>
      <c r="H225" s="333"/>
      <c r="I225" s="333"/>
      <c r="J225" s="333"/>
      <c r="K225" s="333"/>
      <c r="L225" s="333"/>
      <c r="M225" s="333"/>
      <c r="N225" s="333"/>
      <c r="O225" s="333"/>
      <c r="P225" s="333"/>
      <c r="Q225" s="333"/>
      <c r="R225" s="334"/>
      <c r="S225" s="334"/>
      <c r="T225" s="334"/>
      <c r="U225" s="335"/>
      <c r="V225" s="336">
        <f t="shared" si="49"/>
        <v>0</v>
      </c>
      <c r="W225" s="330">
        <f t="shared" si="50"/>
        <v>0</v>
      </c>
      <c r="X225" s="330">
        <f t="shared" si="51"/>
        <v>0</v>
      </c>
      <c r="Y225" s="331">
        <f t="shared" si="52"/>
        <v>0</v>
      </c>
      <c r="Z225" s="1046"/>
      <c r="AA225" s="1049"/>
      <c r="AB225" s="1049"/>
      <c r="AC225" s="1049"/>
      <c r="AD225" s="1049"/>
      <c r="AE225" s="1049"/>
      <c r="AF225" s="1049"/>
      <c r="AG225" s="1049"/>
      <c r="AH225" s="1031"/>
      <c r="AI225" s="1028"/>
      <c r="AJ225" s="1031"/>
    </row>
    <row r="226" spans="1:36" ht="18.75" x14ac:dyDescent="0.25">
      <c r="A226" s="1034"/>
      <c r="B226" s="1037"/>
      <c r="C226" s="1040"/>
      <c r="D226" s="1043"/>
      <c r="E226" s="337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27"/>
      <c r="S226" s="327"/>
      <c r="T226" s="327"/>
      <c r="U226" s="328"/>
      <c r="V226" s="336">
        <f t="shared" si="49"/>
        <v>0</v>
      </c>
      <c r="W226" s="330">
        <f t="shared" si="50"/>
        <v>0</v>
      </c>
      <c r="X226" s="330">
        <f t="shared" si="51"/>
        <v>0</v>
      </c>
      <c r="Y226" s="331">
        <f t="shared" si="52"/>
        <v>0</v>
      </c>
      <c r="Z226" s="1046"/>
      <c r="AA226" s="1049"/>
      <c r="AB226" s="1049"/>
      <c r="AC226" s="1049"/>
      <c r="AD226" s="1049"/>
      <c r="AE226" s="1049"/>
      <c r="AF226" s="1049"/>
      <c r="AG226" s="1049"/>
      <c r="AH226" s="1031"/>
      <c r="AI226" s="1028"/>
      <c r="AJ226" s="1031"/>
    </row>
    <row r="227" spans="1:36" ht="18.75" x14ac:dyDescent="0.25">
      <c r="A227" s="1034"/>
      <c r="B227" s="1037"/>
      <c r="C227" s="1040"/>
      <c r="D227" s="1043"/>
      <c r="E227" s="333"/>
      <c r="F227" s="333"/>
      <c r="G227" s="333"/>
      <c r="H227" s="333"/>
      <c r="I227" s="333"/>
      <c r="J227" s="333"/>
      <c r="K227" s="333"/>
      <c r="L227" s="333"/>
      <c r="M227" s="333"/>
      <c r="N227" s="333"/>
      <c r="O227" s="333"/>
      <c r="P227" s="333"/>
      <c r="Q227" s="333"/>
      <c r="R227" s="334"/>
      <c r="S227" s="334"/>
      <c r="T227" s="334"/>
      <c r="U227" s="335"/>
      <c r="V227" s="336">
        <f t="shared" si="49"/>
        <v>0</v>
      </c>
      <c r="W227" s="330">
        <f t="shared" si="50"/>
        <v>0</v>
      </c>
      <c r="X227" s="330">
        <f t="shared" si="51"/>
        <v>0</v>
      </c>
      <c r="Y227" s="331">
        <f t="shared" si="52"/>
        <v>0</v>
      </c>
      <c r="Z227" s="1046"/>
      <c r="AA227" s="1049"/>
      <c r="AB227" s="1049"/>
      <c r="AC227" s="1049"/>
      <c r="AD227" s="1049"/>
      <c r="AE227" s="1049"/>
      <c r="AF227" s="1049"/>
      <c r="AG227" s="1049"/>
      <c r="AH227" s="1031"/>
      <c r="AI227" s="1028"/>
      <c r="AJ227" s="1031"/>
    </row>
    <row r="228" spans="1:36" ht="18.75" x14ac:dyDescent="0.25">
      <c r="A228" s="1034"/>
      <c r="B228" s="1037"/>
      <c r="C228" s="1040"/>
      <c r="D228" s="1043"/>
      <c r="E228" s="337"/>
      <c r="F228" s="337"/>
      <c r="G228" s="337"/>
      <c r="H228" s="337"/>
      <c r="I228" s="337"/>
      <c r="J228" s="337"/>
      <c r="K228" s="337"/>
      <c r="L228" s="337"/>
      <c r="M228" s="337"/>
      <c r="N228" s="337"/>
      <c r="O228" s="337"/>
      <c r="P228" s="337"/>
      <c r="Q228" s="337"/>
      <c r="R228" s="327"/>
      <c r="S228" s="327"/>
      <c r="T228" s="327"/>
      <c r="U228" s="328"/>
      <c r="V228" s="336">
        <f t="shared" si="49"/>
        <v>0</v>
      </c>
      <c r="W228" s="330">
        <f t="shared" si="50"/>
        <v>0</v>
      </c>
      <c r="X228" s="330">
        <f t="shared" si="51"/>
        <v>0</v>
      </c>
      <c r="Y228" s="331">
        <f t="shared" si="52"/>
        <v>0</v>
      </c>
      <c r="Z228" s="1046"/>
      <c r="AA228" s="1049"/>
      <c r="AB228" s="1049"/>
      <c r="AC228" s="1049"/>
      <c r="AD228" s="1049"/>
      <c r="AE228" s="1049"/>
      <c r="AF228" s="1049"/>
      <c r="AG228" s="1049"/>
      <c r="AH228" s="1031"/>
      <c r="AI228" s="1028"/>
      <c r="AJ228" s="1031"/>
    </row>
    <row r="229" spans="1:36" ht="18.75" x14ac:dyDescent="0.25">
      <c r="A229" s="1034"/>
      <c r="B229" s="1037"/>
      <c r="C229" s="1040"/>
      <c r="D229" s="1043"/>
      <c r="E229" s="333"/>
      <c r="F229" s="333"/>
      <c r="G229" s="333"/>
      <c r="H229" s="333"/>
      <c r="I229" s="333"/>
      <c r="J229" s="333"/>
      <c r="K229" s="333"/>
      <c r="L229" s="333"/>
      <c r="M229" s="333"/>
      <c r="N229" s="333"/>
      <c r="O229" s="333"/>
      <c r="P229" s="333"/>
      <c r="Q229" s="333"/>
      <c r="R229" s="334"/>
      <c r="S229" s="334"/>
      <c r="T229" s="334"/>
      <c r="U229" s="335"/>
      <c r="V229" s="336">
        <f t="shared" si="49"/>
        <v>0</v>
      </c>
      <c r="W229" s="330">
        <f t="shared" si="50"/>
        <v>0</v>
      </c>
      <c r="X229" s="330">
        <f t="shared" si="51"/>
        <v>0</v>
      </c>
      <c r="Y229" s="331">
        <f t="shared" si="52"/>
        <v>0</v>
      </c>
      <c r="Z229" s="1046"/>
      <c r="AA229" s="1049"/>
      <c r="AB229" s="1049"/>
      <c r="AC229" s="1049"/>
      <c r="AD229" s="1049"/>
      <c r="AE229" s="1049"/>
      <c r="AF229" s="1049"/>
      <c r="AG229" s="1049"/>
      <c r="AH229" s="1031"/>
      <c r="AI229" s="1028"/>
      <c r="AJ229" s="1031"/>
    </row>
    <row r="230" spans="1:36" ht="19.5" thickBot="1" x14ac:dyDescent="0.3">
      <c r="A230" s="1035"/>
      <c r="B230" s="1038"/>
      <c r="C230" s="1041"/>
      <c r="D230" s="1044"/>
      <c r="E230" s="340"/>
      <c r="F230" s="340"/>
      <c r="G230" s="340"/>
      <c r="H230" s="340"/>
      <c r="I230" s="340"/>
      <c r="J230" s="340"/>
      <c r="K230" s="340"/>
      <c r="L230" s="340"/>
      <c r="M230" s="340"/>
      <c r="N230" s="340"/>
      <c r="O230" s="340"/>
      <c r="P230" s="340"/>
      <c r="Q230" s="340"/>
      <c r="R230" s="341"/>
      <c r="S230" s="341"/>
      <c r="T230" s="341"/>
      <c r="U230" s="342"/>
      <c r="V230" s="343">
        <f t="shared" si="49"/>
        <v>0</v>
      </c>
      <c r="W230" s="344">
        <f t="shared" si="50"/>
        <v>0</v>
      </c>
      <c r="X230" s="344">
        <f t="shared" si="51"/>
        <v>0</v>
      </c>
      <c r="Y230" s="345">
        <f t="shared" si="52"/>
        <v>0</v>
      </c>
      <c r="Z230" s="1047"/>
      <c r="AA230" s="1050"/>
      <c r="AB230" s="1050"/>
      <c r="AC230" s="1050"/>
      <c r="AD230" s="1050"/>
      <c r="AE230" s="1050"/>
      <c r="AF230" s="1050"/>
      <c r="AG230" s="1050"/>
      <c r="AH230" s="1032"/>
      <c r="AI230" s="1029"/>
      <c r="AJ230" s="1032"/>
    </row>
    <row r="231" spans="1:36" ht="18.75" x14ac:dyDescent="0.25">
      <c r="A231" s="1033">
        <v>12</v>
      </c>
      <c r="B231" s="1036" t="s">
        <v>108</v>
      </c>
      <c r="C231" s="1039" t="s">
        <v>104</v>
      </c>
      <c r="D231" s="1042">
        <f>250*0.9</f>
        <v>225</v>
      </c>
      <c r="E231" s="346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321"/>
      <c r="S231" s="321"/>
      <c r="T231" s="321"/>
      <c r="U231" s="322"/>
      <c r="V231" s="323">
        <f t="shared" si="49"/>
        <v>0</v>
      </c>
      <c r="W231" s="347">
        <f t="shared" si="50"/>
        <v>0</v>
      </c>
      <c r="X231" s="347">
        <f t="shared" si="51"/>
        <v>0</v>
      </c>
      <c r="Y231" s="348">
        <f t="shared" si="52"/>
        <v>0</v>
      </c>
      <c r="Z231" s="1045">
        <f t="shared" ref="Z231:AC231" si="57">SUM(V231:V250)</f>
        <v>37.300000000000004</v>
      </c>
      <c r="AA231" s="1048">
        <f t="shared" si="57"/>
        <v>35.533333333333331</v>
      </c>
      <c r="AB231" s="1048">
        <f t="shared" si="57"/>
        <v>35.133333333333333</v>
      </c>
      <c r="AC231" s="1048">
        <f t="shared" si="57"/>
        <v>34.466666666666661</v>
      </c>
      <c r="AD231" s="1048">
        <f t="shared" ref="AD231" si="58">Z231*0.38*0.9*SQRT(3)</f>
        <v>22.095079331833141</v>
      </c>
      <c r="AE231" s="1048">
        <f t="shared" si="46"/>
        <v>21.048574233900023</v>
      </c>
      <c r="AF231" s="1048">
        <f t="shared" si="46"/>
        <v>20.811629683424602</v>
      </c>
      <c r="AG231" s="1048">
        <f t="shared" si="46"/>
        <v>20.416722099298894</v>
      </c>
      <c r="AH231" s="1030">
        <f>MAX(Z231:AC250)</f>
        <v>37.300000000000004</v>
      </c>
      <c r="AI231" s="1027">
        <f t="shared" ref="AI231" si="59">AH231*0.38*0.9*SQRT(3)</f>
        <v>22.095079331833141</v>
      </c>
      <c r="AJ231" s="1030">
        <f t="shared" ref="AJ231" si="60">D231-AI231</f>
        <v>202.90492066816685</v>
      </c>
    </row>
    <row r="232" spans="1:36" ht="18.75" x14ac:dyDescent="0.25">
      <c r="A232" s="1034"/>
      <c r="B232" s="1037"/>
      <c r="C232" s="1040"/>
      <c r="D232" s="1043"/>
      <c r="E232" s="276" t="s">
        <v>830</v>
      </c>
      <c r="F232" s="276">
        <v>38.4</v>
      </c>
      <c r="G232" s="276">
        <v>23</v>
      </c>
      <c r="H232" s="276">
        <v>12.3</v>
      </c>
      <c r="I232" s="276">
        <v>23.6</v>
      </c>
      <c r="J232" s="276">
        <v>27.5</v>
      </c>
      <c r="K232" s="276">
        <v>15.1</v>
      </c>
      <c r="L232" s="276">
        <v>33.4</v>
      </c>
      <c r="M232" s="276">
        <v>23.2</v>
      </c>
      <c r="N232" s="276">
        <v>13.7</v>
      </c>
      <c r="O232" s="276">
        <v>32.1</v>
      </c>
      <c r="P232" s="276">
        <v>21.5</v>
      </c>
      <c r="Q232" s="276">
        <v>11.7</v>
      </c>
      <c r="R232" s="327">
        <v>233</v>
      </c>
      <c r="S232" s="327">
        <v>233</v>
      </c>
      <c r="T232" s="327">
        <v>233</v>
      </c>
      <c r="U232" s="328">
        <v>233</v>
      </c>
      <c r="V232" s="336">
        <f t="shared" si="49"/>
        <v>24.566666666666666</v>
      </c>
      <c r="W232" s="330">
        <f t="shared" si="50"/>
        <v>22.066666666666666</v>
      </c>
      <c r="X232" s="330">
        <f t="shared" si="51"/>
        <v>23.433333333333334</v>
      </c>
      <c r="Y232" s="331">
        <f t="shared" si="52"/>
        <v>21.766666666666666</v>
      </c>
      <c r="Z232" s="1046"/>
      <c r="AA232" s="1049"/>
      <c r="AB232" s="1049"/>
      <c r="AC232" s="1049"/>
      <c r="AD232" s="1049"/>
      <c r="AE232" s="1049"/>
      <c r="AF232" s="1049"/>
      <c r="AG232" s="1049"/>
      <c r="AH232" s="1031"/>
      <c r="AI232" s="1028"/>
      <c r="AJ232" s="1031"/>
    </row>
    <row r="233" spans="1:36" ht="18.75" x14ac:dyDescent="0.25">
      <c r="A233" s="1034"/>
      <c r="B233" s="1037"/>
      <c r="C233" s="1040"/>
      <c r="D233" s="1043"/>
      <c r="E233" s="333"/>
      <c r="F233" s="333"/>
      <c r="G233" s="333"/>
      <c r="H233" s="333"/>
      <c r="I233" s="333"/>
      <c r="J233" s="333"/>
      <c r="K233" s="333"/>
      <c r="L233" s="333"/>
      <c r="M233" s="333"/>
      <c r="N233" s="333"/>
      <c r="O233" s="333"/>
      <c r="P233" s="333"/>
      <c r="Q233" s="333"/>
      <c r="R233" s="334"/>
      <c r="S233" s="334"/>
      <c r="T233" s="334"/>
      <c r="U233" s="335"/>
      <c r="V233" s="336">
        <f t="shared" si="49"/>
        <v>0</v>
      </c>
      <c r="W233" s="330">
        <f t="shared" si="50"/>
        <v>0</v>
      </c>
      <c r="X233" s="330">
        <f t="shared" si="51"/>
        <v>0</v>
      </c>
      <c r="Y233" s="331">
        <f t="shared" si="52"/>
        <v>0</v>
      </c>
      <c r="Z233" s="1046"/>
      <c r="AA233" s="1049"/>
      <c r="AB233" s="1049"/>
      <c r="AC233" s="1049"/>
      <c r="AD233" s="1049"/>
      <c r="AE233" s="1049"/>
      <c r="AF233" s="1049"/>
      <c r="AG233" s="1049"/>
      <c r="AH233" s="1031"/>
      <c r="AI233" s="1028"/>
      <c r="AJ233" s="1031"/>
    </row>
    <row r="234" spans="1:36" ht="18.75" x14ac:dyDescent="0.25">
      <c r="A234" s="1034"/>
      <c r="B234" s="1037"/>
      <c r="C234" s="1040"/>
      <c r="D234" s="1043"/>
      <c r="E234" s="276" t="s">
        <v>831</v>
      </c>
      <c r="F234" s="276">
        <v>1.9</v>
      </c>
      <c r="G234" s="276">
        <v>4.9000000000000004</v>
      </c>
      <c r="H234" s="276">
        <v>6.9</v>
      </c>
      <c r="I234" s="337">
        <v>3.1</v>
      </c>
      <c r="J234" s="337">
        <v>4.5999999999999996</v>
      </c>
      <c r="K234" s="337">
        <v>7.4</v>
      </c>
      <c r="L234" s="337">
        <v>2.5</v>
      </c>
      <c r="M234" s="337">
        <v>5.3</v>
      </c>
      <c r="N234" s="337">
        <v>7.2</v>
      </c>
      <c r="O234" s="337">
        <v>2.2999999999999998</v>
      </c>
      <c r="P234" s="337">
        <v>6.9</v>
      </c>
      <c r="Q234" s="337">
        <v>7</v>
      </c>
      <c r="R234" s="327">
        <v>233</v>
      </c>
      <c r="S234" s="327">
        <v>233</v>
      </c>
      <c r="T234" s="327">
        <v>233</v>
      </c>
      <c r="U234" s="328">
        <v>233</v>
      </c>
      <c r="V234" s="336">
        <f t="shared" si="49"/>
        <v>4.5666666666666673</v>
      </c>
      <c r="W234" s="330">
        <f t="shared" si="50"/>
        <v>5.0333333333333332</v>
      </c>
      <c r="X234" s="330">
        <f t="shared" si="51"/>
        <v>5</v>
      </c>
      <c r="Y234" s="331">
        <f t="shared" si="52"/>
        <v>5.3999999999999995</v>
      </c>
      <c r="Z234" s="1046"/>
      <c r="AA234" s="1049"/>
      <c r="AB234" s="1049"/>
      <c r="AC234" s="1049"/>
      <c r="AD234" s="1049"/>
      <c r="AE234" s="1049"/>
      <c r="AF234" s="1049"/>
      <c r="AG234" s="1049"/>
      <c r="AH234" s="1031"/>
      <c r="AI234" s="1028"/>
      <c r="AJ234" s="1031"/>
    </row>
    <row r="235" spans="1:36" ht="18.75" x14ac:dyDescent="0.25">
      <c r="A235" s="1034"/>
      <c r="B235" s="1037"/>
      <c r="C235" s="1040"/>
      <c r="D235" s="1043"/>
      <c r="E235" s="333"/>
      <c r="F235" s="333"/>
      <c r="G235" s="333"/>
      <c r="H235" s="333"/>
      <c r="I235" s="333"/>
      <c r="J235" s="333"/>
      <c r="K235" s="333"/>
      <c r="L235" s="333"/>
      <c r="M235" s="333"/>
      <c r="N235" s="333"/>
      <c r="O235" s="333"/>
      <c r="P235" s="333"/>
      <c r="Q235" s="333"/>
      <c r="R235" s="334"/>
      <c r="S235" s="334"/>
      <c r="T235" s="334"/>
      <c r="U235" s="335"/>
      <c r="V235" s="336">
        <f t="shared" si="49"/>
        <v>0</v>
      </c>
      <c r="W235" s="330">
        <f t="shared" si="50"/>
        <v>0</v>
      </c>
      <c r="X235" s="330">
        <f t="shared" si="51"/>
        <v>0</v>
      </c>
      <c r="Y235" s="331">
        <f t="shared" si="52"/>
        <v>0</v>
      </c>
      <c r="Z235" s="1046"/>
      <c r="AA235" s="1049"/>
      <c r="AB235" s="1049"/>
      <c r="AC235" s="1049"/>
      <c r="AD235" s="1049"/>
      <c r="AE235" s="1049"/>
      <c r="AF235" s="1049"/>
      <c r="AG235" s="1049"/>
      <c r="AH235" s="1031"/>
      <c r="AI235" s="1028"/>
      <c r="AJ235" s="1031"/>
    </row>
    <row r="236" spans="1:36" ht="18.75" x14ac:dyDescent="0.25">
      <c r="A236" s="1034"/>
      <c r="B236" s="1037"/>
      <c r="C236" s="1040"/>
      <c r="D236" s="1043"/>
      <c r="E236" s="276" t="s">
        <v>832</v>
      </c>
      <c r="F236" s="276">
        <v>3</v>
      </c>
      <c r="G236" s="276">
        <v>1.9</v>
      </c>
      <c r="H236" s="276">
        <v>2.5</v>
      </c>
      <c r="I236" s="337">
        <v>2.7</v>
      </c>
      <c r="J236" s="337">
        <v>3.4</v>
      </c>
      <c r="K236" s="337">
        <v>2.4</v>
      </c>
      <c r="L236" s="337">
        <v>2.7</v>
      </c>
      <c r="M236" s="337">
        <v>1.7</v>
      </c>
      <c r="N236" s="337">
        <v>2.2000000000000002</v>
      </c>
      <c r="O236" s="337">
        <v>2.9</v>
      </c>
      <c r="P236" s="337">
        <v>2.1</v>
      </c>
      <c r="Q236" s="337">
        <v>3.1</v>
      </c>
      <c r="R236" s="327">
        <v>233</v>
      </c>
      <c r="S236" s="327">
        <v>233</v>
      </c>
      <c r="T236" s="327">
        <v>233</v>
      </c>
      <c r="U236" s="328">
        <v>233</v>
      </c>
      <c r="V236" s="336">
        <f t="shared" si="49"/>
        <v>2.4666666666666668</v>
      </c>
      <c r="W236" s="330">
        <f t="shared" si="50"/>
        <v>2.8333333333333335</v>
      </c>
      <c r="X236" s="330">
        <f t="shared" si="51"/>
        <v>2.2000000000000002</v>
      </c>
      <c r="Y236" s="331">
        <f t="shared" si="52"/>
        <v>2.6999999999999997</v>
      </c>
      <c r="Z236" s="1046"/>
      <c r="AA236" s="1049"/>
      <c r="AB236" s="1049"/>
      <c r="AC236" s="1049"/>
      <c r="AD236" s="1049"/>
      <c r="AE236" s="1049"/>
      <c r="AF236" s="1049"/>
      <c r="AG236" s="1049"/>
      <c r="AH236" s="1031"/>
      <c r="AI236" s="1028"/>
      <c r="AJ236" s="1031"/>
    </row>
    <row r="237" spans="1:36" ht="18.75" x14ac:dyDescent="0.25">
      <c r="A237" s="1034"/>
      <c r="B237" s="1037"/>
      <c r="C237" s="1040"/>
      <c r="D237" s="1043"/>
      <c r="E237" s="333"/>
      <c r="F237" s="333"/>
      <c r="G237" s="333"/>
      <c r="H237" s="333"/>
      <c r="I237" s="333"/>
      <c r="J237" s="333"/>
      <c r="K237" s="333"/>
      <c r="L237" s="333"/>
      <c r="M237" s="333"/>
      <c r="N237" s="333"/>
      <c r="O237" s="333"/>
      <c r="P237" s="333"/>
      <c r="Q237" s="333"/>
      <c r="R237" s="334"/>
      <c r="S237" s="334"/>
      <c r="T237" s="334"/>
      <c r="U237" s="335"/>
      <c r="V237" s="336">
        <f t="shared" si="49"/>
        <v>0</v>
      </c>
      <c r="W237" s="330">
        <f t="shared" si="50"/>
        <v>0</v>
      </c>
      <c r="X237" s="330">
        <f t="shared" si="51"/>
        <v>0</v>
      </c>
      <c r="Y237" s="331">
        <f t="shared" si="52"/>
        <v>0</v>
      </c>
      <c r="Z237" s="1046"/>
      <c r="AA237" s="1049"/>
      <c r="AB237" s="1049"/>
      <c r="AC237" s="1049"/>
      <c r="AD237" s="1049"/>
      <c r="AE237" s="1049"/>
      <c r="AF237" s="1049"/>
      <c r="AG237" s="1049"/>
      <c r="AH237" s="1031"/>
      <c r="AI237" s="1028"/>
      <c r="AJ237" s="1031"/>
    </row>
    <row r="238" spans="1:36" ht="18.75" x14ac:dyDescent="0.25">
      <c r="A238" s="1034"/>
      <c r="B238" s="1037"/>
      <c r="C238" s="1040"/>
      <c r="D238" s="1043"/>
      <c r="E238" s="276" t="s">
        <v>833</v>
      </c>
      <c r="F238" s="276">
        <v>5.7</v>
      </c>
      <c r="G238" s="276">
        <v>0</v>
      </c>
      <c r="H238" s="276">
        <v>0</v>
      </c>
      <c r="I238" s="337">
        <v>5.6</v>
      </c>
      <c r="J238" s="337">
        <v>0</v>
      </c>
      <c r="K238" s="337">
        <v>0</v>
      </c>
      <c r="L238" s="337">
        <v>4.5</v>
      </c>
      <c r="M238" s="337">
        <v>0</v>
      </c>
      <c r="N238" s="337">
        <v>0</v>
      </c>
      <c r="O238" s="337">
        <v>4.5999999999999996</v>
      </c>
      <c r="P238" s="337">
        <v>0</v>
      </c>
      <c r="Q238" s="337">
        <v>0</v>
      </c>
      <c r="R238" s="327">
        <v>233</v>
      </c>
      <c r="S238" s="327">
        <v>233</v>
      </c>
      <c r="T238" s="327">
        <v>233</v>
      </c>
      <c r="U238" s="328">
        <v>233</v>
      </c>
      <c r="V238" s="336">
        <f t="shared" si="49"/>
        <v>5.7</v>
      </c>
      <c r="W238" s="330">
        <f t="shared" si="50"/>
        <v>5.6</v>
      </c>
      <c r="X238" s="330">
        <f t="shared" si="51"/>
        <v>4.5</v>
      </c>
      <c r="Y238" s="331">
        <f t="shared" si="52"/>
        <v>4.5999999999999996</v>
      </c>
      <c r="Z238" s="1046"/>
      <c r="AA238" s="1049"/>
      <c r="AB238" s="1049"/>
      <c r="AC238" s="1049"/>
      <c r="AD238" s="1049"/>
      <c r="AE238" s="1049"/>
      <c r="AF238" s="1049"/>
      <c r="AG238" s="1049"/>
      <c r="AH238" s="1031"/>
      <c r="AI238" s="1028"/>
      <c r="AJ238" s="1031"/>
    </row>
    <row r="239" spans="1:36" ht="18.75" x14ac:dyDescent="0.25">
      <c r="A239" s="1034"/>
      <c r="B239" s="1037"/>
      <c r="C239" s="1040"/>
      <c r="D239" s="1043"/>
      <c r="E239" s="333"/>
      <c r="F239" s="333"/>
      <c r="G239" s="333"/>
      <c r="H239" s="333"/>
      <c r="I239" s="333"/>
      <c r="J239" s="333"/>
      <c r="K239" s="333"/>
      <c r="L239" s="333"/>
      <c r="M239" s="333"/>
      <c r="N239" s="333"/>
      <c r="O239" s="333"/>
      <c r="P239" s="333"/>
      <c r="Q239" s="333"/>
      <c r="R239" s="334"/>
      <c r="S239" s="334"/>
      <c r="T239" s="334"/>
      <c r="U239" s="335"/>
      <c r="V239" s="336">
        <f t="shared" si="49"/>
        <v>0</v>
      </c>
      <c r="W239" s="330">
        <f t="shared" si="50"/>
        <v>0</v>
      </c>
      <c r="X239" s="330">
        <f t="shared" si="51"/>
        <v>0</v>
      </c>
      <c r="Y239" s="331">
        <f t="shared" si="52"/>
        <v>0</v>
      </c>
      <c r="Z239" s="1046"/>
      <c r="AA239" s="1049"/>
      <c r="AB239" s="1049"/>
      <c r="AC239" s="1049"/>
      <c r="AD239" s="1049"/>
      <c r="AE239" s="1049"/>
      <c r="AF239" s="1049"/>
      <c r="AG239" s="1049"/>
      <c r="AH239" s="1031"/>
      <c r="AI239" s="1028"/>
      <c r="AJ239" s="1031"/>
    </row>
    <row r="240" spans="1:36" ht="18.75" x14ac:dyDescent="0.25">
      <c r="A240" s="1034"/>
      <c r="B240" s="1037"/>
      <c r="C240" s="1040"/>
      <c r="D240" s="1043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37"/>
      <c r="R240" s="327"/>
      <c r="S240" s="327"/>
      <c r="T240" s="327"/>
      <c r="U240" s="328"/>
      <c r="V240" s="336">
        <f t="shared" si="49"/>
        <v>0</v>
      </c>
      <c r="W240" s="330">
        <f t="shared" si="50"/>
        <v>0</v>
      </c>
      <c r="X240" s="330">
        <f t="shared" si="51"/>
        <v>0</v>
      </c>
      <c r="Y240" s="331">
        <f t="shared" si="52"/>
        <v>0</v>
      </c>
      <c r="Z240" s="1046"/>
      <c r="AA240" s="1049"/>
      <c r="AB240" s="1049"/>
      <c r="AC240" s="1049"/>
      <c r="AD240" s="1049"/>
      <c r="AE240" s="1049"/>
      <c r="AF240" s="1049"/>
      <c r="AG240" s="1049"/>
      <c r="AH240" s="1031"/>
      <c r="AI240" s="1028"/>
      <c r="AJ240" s="1031"/>
    </row>
    <row r="241" spans="1:36" ht="18.75" x14ac:dyDescent="0.25">
      <c r="A241" s="1034"/>
      <c r="B241" s="1037"/>
      <c r="C241" s="1040"/>
      <c r="D241" s="1043"/>
      <c r="E241" s="333"/>
      <c r="F241" s="333"/>
      <c r="G241" s="333"/>
      <c r="H241" s="333"/>
      <c r="I241" s="333"/>
      <c r="J241" s="333"/>
      <c r="K241" s="333"/>
      <c r="L241" s="333"/>
      <c r="M241" s="333"/>
      <c r="N241" s="333"/>
      <c r="O241" s="333"/>
      <c r="P241" s="333"/>
      <c r="Q241" s="333"/>
      <c r="R241" s="334"/>
      <c r="S241" s="334"/>
      <c r="T241" s="334"/>
      <c r="U241" s="335"/>
      <c r="V241" s="336">
        <f t="shared" si="49"/>
        <v>0</v>
      </c>
      <c r="W241" s="330">
        <f t="shared" si="50"/>
        <v>0</v>
      </c>
      <c r="X241" s="330">
        <f t="shared" si="51"/>
        <v>0</v>
      </c>
      <c r="Y241" s="331">
        <f t="shared" si="52"/>
        <v>0</v>
      </c>
      <c r="Z241" s="1046"/>
      <c r="AA241" s="1049"/>
      <c r="AB241" s="1049"/>
      <c r="AC241" s="1049"/>
      <c r="AD241" s="1049"/>
      <c r="AE241" s="1049"/>
      <c r="AF241" s="1049"/>
      <c r="AG241" s="1049"/>
      <c r="AH241" s="1031"/>
      <c r="AI241" s="1028"/>
      <c r="AJ241" s="1031"/>
    </row>
    <row r="242" spans="1:36" ht="18.75" x14ac:dyDescent="0.25">
      <c r="A242" s="1034"/>
      <c r="B242" s="1037"/>
      <c r="C242" s="1040"/>
      <c r="D242" s="1043"/>
      <c r="E242" s="337"/>
      <c r="F242" s="337"/>
      <c r="G242" s="337"/>
      <c r="H242" s="337"/>
      <c r="I242" s="337"/>
      <c r="J242" s="337"/>
      <c r="K242" s="337"/>
      <c r="L242" s="337"/>
      <c r="M242" s="337"/>
      <c r="N242" s="337"/>
      <c r="O242" s="337"/>
      <c r="P242" s="337"/>
      <c r="Q242" s="337"/>
      <c r="R242" s="327"/>
      <c r="S242" s="327"/>
      <c r="T242" s="327"/>
      <c r="U242" s="328"/>
      <c r="V242" s="336">
        <f t="shared" si="49"/>
        <v>0</v>
      </c>
      <c r="W242" s="330">
        <f t="shared" si="50"/>
        <v>0</v>
      </c>
      <c r="X242" s="330">
        <f t="shared" si="51"/>
        <v>0</v>
      </c>
      <c r="Y242" s="331">
        <f t="shared" si="52"/>
        <v>0</v>
      </c>
      <c r="Z242" s="1046"/>
      <c r="AA242" s="1049"/>
      <c r="AB242" s="1049"/>
      <c r="AC242" s="1049"/>
      <c r="AD242" s="1049"/>
      <c r="AE242" s="1049"/>
      <c r="AF242" s="1049"/>
      <c r="AG242" s="1049"/>
      <c r="AH242" s="1031"/>
      <c r="AI242" s="1028"/>
      <c r="AJ242" s="1031"/>
    </row>
    <row r="243" spans="1:36" ht="18.75" x14ac:dyDescent="0.25">
      <c r="A243" s="1034"/>
      <c r="B243" s="1037"/>
      <c r="C243" s="1040"/>
      <c r="D243" s="1043"/>
      <c r="E243" s="333"/>
      <c r="F243" s="333"/>
      <c r="G243" s="333"/>
      <c r="H243" s="333"/>
      <c r="I243" s="333"/>
      <c r="J243" s="333"/>
      <c r="K243" s="333"/>
      <c r="L243" s="333"/>
      <c r="M243" s="333"/>
      <c r="N243" s="333"/>
      <c r="O243" s="333"/>
      <c r="P243" s="333"/>
      <c r="Q243" s="333"/>
      <c r="R243" s="334"/>
      <c r="S243" s="334"/>
      <c r="T243" s="334"/>
      <c r="U243" s="335"/>
      <c r="V243" s="336">
        <f t="shared" si="49"/>
        <v>0</v>
      </c>
      <c r="W243" s="330">
        <f t="shared" si="50"/>
        <v>0</v>
      </c>
      <c r="X243" s="330">
        <f t="shared" si="51"/>
        <v>0</v>
      </c>
      <c r="Y243" s="331">
        <f t="shared" si="52"/>
        <v>0</v>
      </c>
      <c r="Z243" s="1046"/>
      <c r="AA243" s="1049"/>
      <c r="AB243" s="1049"/>
      <c r="AC243" s="1049"/>
      <c r="AD243" s="1049"/>
      <c r="AE243" s="1049"/>
      <c r="AF243" s="1049"/>
      <c r="AG243" s="1049"/>
      <c r="AH243" s="1031"/>
      <c r="AI243" s="1028"/>
      <c r="AJ243" s="1031"/>
    </row>
    <row r="244" spans="1:36" ht="18.75" x14ac:dyDescent="0.25">
      <c r="A244" s="1034"/>
      <c r="B244" s="1037"/>
      <c r="C244" s="1040"/>
      <c r="D244" s="1043"/>
      <c r="E244" s="337"/>
      <c r="F244" s="337"/>
      <c r="G244" s="337"/>
      <c r="H244" s="337"/>
      <c r="I244" s="337"/>
      <c r="J244" s="337"/>
      <c r="K244" s="337"/>
      <c r="L244" s="337"/>
      <c r="M244" s="337"/>
      <c r="N244" s="337"/>
      <c r="O244" s="337"/>
      <c r="P244" s="337"/>
      <c r="Q244" s="337"/>
      <c r="R244" s="327"/>
      <c r="S244" s="327"/>
      <c r="T244" s="327"/>
      <c r="U244" s="328"/>
      <c r="V244" s="336">
        <f t="shared" si="49"/>
        <v>0</v>
      </c>
      <c r="W244" s="330">
        <f t="shared" si="50"/>
        <v>0</v>
      </c>
      <c r="X244" s="330">
        <f t="shared" si="51"/>
        <v>0</v>
      </c>
      <c r="Y244" s="331">
        <f t="shared" si="52"/>
        <v>0</v>
      </c>
      <c r="Z244" s="1046"/>
      <c r="AA244" s="1049"/>
      <c r="AB244" s="1049"/>
      <c r="AC244" s="1049"/>
      <c r="AD244" s="1049"/>
      <c r="AE244" s="1049"/>
      <c r="AF244" s="1049"/>
      <c r="AG244" s="1049"/>
      <c r="AH244" s="1031"/>
      <c r="AI244" s="1028"/>
      <c r="AJ244" s="1031"/>
    </row>
    <row r="245" spans="1:36" ht="18.75" x14ac:dyDescent="0.25">
      <c r="A245" s="1034"/>
      <c r="B245" s="1037"/>
      <c r="C245" s="1040"/>
      <c r="D245" s="1043"/>
      <c r="E245" s="333"/>
      <c r="F245" s="333"/>
      <c r="G245" s="333"/>
      <c r="H245" s="333"/>
      <c r="I245" s="333"/>
      <c r="J245" s="333"/>
      <c r="K245" s="333"/>
      <c r="L245" s="333"/>
      <c r="M245" s="333"/>
      <c r="N245" s="333"/>
      <c r="O245" s="333"/>
      <c r="P245" s="333"/>
      <c r="Q245" s="333"/>
      <c r="R245" s="334"/>
      <c r="S245" s="334"/>
      <c r="T245" s="334"/>
      <c r="U245" s="335"/>
      <c r="V245" s="336">
        <f t="shared" si="49"/>
        <v>0</v>
      </c>
      <c r="W245" s="330">
        <f t="shared" si="50"/>
        <v>0</v>
      </c>
      <c r="X245" s="330">
        <f t="shared" si="51"/>
        <v>0</v>
      </c>
      <c r="Y245" s="331">
        <f t="shared" si="52"/>
        <v>0</v>
      </c>
      <c r="Z245" s="1046"/>
      <c r="AA245" s="1049"/>
      <c r="AB245" s="1049"/>
      <c r="AC245" s="1049"/>
      <c r="AD245" s="1049"/>
      <c r="AE245" s="1049"/>
      <c r="AF245" s="1049"/>
      <c r="AG245" s="1049"/>
      <c r="AH245" s="1031"/>
      <c r="AI245" s="1028"/>
      <c r="AJ245" s="1031"/>
    </row>
    <row r="246" spans="1:36" ht="18.75" x14ac:dyDescent="0.25">
      <c r="A246" s="1034"/>
      <c r="B246" s="1037"/>
      <c r="C246" s="1040"/>
      <c r="D246" s="1043"/>
      <c r="E246" s="337"/>
      <c r="F246" s="337"/>
      <c r="G246" s="337"/>
      <c r="H246" s="337"/>
      <c r="I246" s="337"/>
      <c r="J246" s="337"/>
      <c r="K246" s="337"/>
      <c r="L246" s="337"/>
      <c r="M246" s="337"/>
      <c r="N246" s="337"/>
      <c r="O246" s="337"/>
      <c r="P246" s="337"/>
      <c r="Q246" s="337"/>
      <c r="R246" s="327"/>
      <c r="S246" s="327"/>
      <c r="T246" s="327"/>
      <c r="U246" s="328"/>
      <c r="V246" s="336">
        <f t="shared" si="49"/>
        <v>0</v>
      </c>
      <c r="W246" s="330">
        <f t="shared" si="50"/>
        <v>0</v>
      </c>
      <c r="X246" s="330">
        <f t="shared" si="51"/>
        <v>0</v>
      </c>
      <c r="Y246" s="331">
        <f t="shared" si="52"/>
        <v>0</v>
      </c>
      <c r="Z246" s="1046"/>
      <c r="AA246" s="1049"/>
      <c r="AB246" s="1049"/>
      <c r="AC246" s="1049"/>
      <c r="AD246" s="1049"/>
      <c r="AE246" s="1049"/>
      <c r="AF246" s="1049"/>
      <c r="AG246" s="1049"/>
      <c r="AH246" s="1031"/>
      <c r="AI246" s="1028"/>
      <c r="AJ246" s="1031"/>
    </row>
    <row r="247" spans="1:36" ht="18.75" x14ac:dyDescent="0.25">
      <c r="A247" s="1034"/>
      <c r="B247" s="1037"/>
      <c r="C247" s="1040"/>
      <c r="D247" s="1043"/>
      <c r="E247" s="333"/>
      <c r="F247" s="333"/>
      <c r="G247" s="333"/>
      <c r="H247" s="333"/>
      <c r="I247" s="333"/>
      <c r="J247" s="333"/>
      <c r="K247" s="333"/>
      <c r="L247" s="333"/>
      <c r="M247" s="333"/>
      <c r="N247" s="333"/>
      <c r="O247" s="333"/>
      <c r="P247" s="333"/>
      <c r="Q247" s="333"/>
      <c r="R247" s="334"/>
      <c r="S247" s="334"/>
      <c r="T247" s="334"/>
      <c r="U247" s="335"/>
      <c r="V247" s="336">
        <f t="shared" si="49"/>
        <v>0</v>
      </c>
      <c r="W247" s="330">
        <f t="shared" si="50"/>
        <v>0</v>
      </c>
      <c r="X247" s="330">
        <f t="shared" si="51"/>
        <v>0</v>
      </c>
      <c r="Y247" s="331">
        <f t="shared" si="52"/>
        <v>0</v>
      </c>
      <c r="Z247" s="1046"/>
      <c r="AA247" s="1049"/>
      <c r="AB247" s="1049"/>
      <c r="AC247" s="1049"/>
      <c r="AD247" s="1049"/>
      <c r="AE247" s="1049"/>
      <c r="AF247" s="1049"/>
      <c r="AG247" s="1049"/>
      <c r="AH247" s="1031"/>
      <c r="AI247" s="1028"/>
      <c r="AJ247" s="1031"/>
    </row>
    <row r="248" spans="1:36" ht="18.75" x14ac:dyDescent="0.25">
      <c r="A248" s="1034"/>
      <c r="B248" s="1037"/>
      <c r="C248" s="1040"/>
      <c r="D248" s="1043"/>
      <c r="E248" s="337"/>
      <c r="F248" s="337"/>
      <c r="G248" s="337"/>
      <c r="H248" s="337"/>
      <c r="I248" s="337"/>
      <c r="J248" s="337"/>
      <c r="K248" s="337"/>
      <c r="L248" s="337"/>
      <c r="M248" s="337"/>
      <c r="N248" s="337"/>
      <c r="O248" s="337"/>
      <c r="P248" s="337"/>
      <c r="Q248" s="337"/>
      <c r="R248" s="327"/>
      <c r="S248" s="327"/>
      <c r="T248" s="327"/>
      <c r="U248" s="328"/>
      <c r="V248" s="336">
        <f t="shared" si="49"/>
        <v>0</v>
      </c>
      <c r="W248" s="330">
        <f t="shared" si="50"/>
        <v>0</v>
      </c>
      <c r="X248" s="330">
        <f t="shared" si="51"/>
        <v>0</v>
      </c>
      <c r="Y248" s="331">
        <f t="shared" si="52"/>
        <v>0</v>
      </c>
      <c r="Z248" s="1046"/>
      <c r="AA248" s="1049"/>
      <c r="AB248" s="1049"/>
      <c r="AC248" s="1049"/>
      <c r="AD248" s="1049"/>
      <c r="AE248" s="1049"/>
      <c r="AF248" s="1049"/>
      <c r="AG248" s="1049"/>
      <c r="AH248" s="1031"/>
      <c r="AI248" s="1028"/>
      <c r="AJ248" s="1031"/>
    </row>
    <row r="249" spans="1:36" ht="18.75" x14ac:dyDescent="0.25">
      <c r="A249" s="1034"/>
      <c r="B249" s="1037"/>
      <c r="C249" s="1040"/>
      <c r="D249" s="1043"/>
      <c r="E249" s="333"/>
      <c r="F249" s="333"/>
      <c r="G249" s="333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34"/>
      <c r="S249" s="334"/>
      <c r="T249" s="334"/>
      <c r="U249" s="335"/>
      <c r="V249" s="336">
        <f t="shared" si="49"/>
        <v>0</v>
      </c>
      <c r="W249" s="330">
        <f t="shared" si="50"/>
        <v>0</v>
      </c>
      <c r="X249" s="330">
        <f t="shared" si="51"/>
        <v>0</v>
      </c>
      <c r="Y249" s="331">
        <f t="shared" si="52"/>
        <v>0</v>
      </c>
      <c r="Z249" s="1046"/>
      <c r="AA249" s="1049"/>
      <c r="AB249" s="1049"/>
      <c r="AC249" s="1049"/>
      <c r="AD249" s="1049"/>
      <c r="AE249" s="1049"/>
      <c r="AF249" s="1049"/>
      <c r="AG249" s="1049"/>
      <c r="AH249" s="1031"/>
      <c r="AI249" s="1028"/>
      <c r="AJ249" s="1031"/>
    </row>
    <row r="250" spans="1:36" ht="19.5" thickBot="1" x14ac:dyDescent="0.3">
      <c r="A250" s="1035"/>
      <c r="B250" s="1038"/>
      <c r="C250" s="1041"/>
      <c r="D250" s="1044"/>
      <c r="E250" s="340"/>
      <c r="F250" s="340"/>
      <c r="G250" s="340"/>
      <c r="H250" s="340"/>
      <c r="I250" s="340"/>
      <c r="J250" s="340"/>
      <c r="K250" s="340"/>
      <c r="L250" s="340"/>
      <c r="M250" s="340"/>
      <c r="N250" s="340"/>
      <c r="O250" s="340"/>
      <c r="P250" s="340"/>
      <c r="Q250" s="340"/>
      <c r="R250" s="341"/>
      <c r="S250" s="341"/>
      <c r="T250" s="341"/>
      <c r="U250" s="342"/>
      <c r="V250" s="343">
        <f t="shared" si="49"/>
        <v>0</v>
      </c>
      <c r="W250" s="344">
        <f t="shared" si="50"/>
        <v>0</v>
      </c>
      <c r="X250" s="344">
        <f t="shared" si="51"/>
        <v>0</v>
      </c>
      <c r="Y250" s="345">
        <f t="shared" si="52"/>
        <v>0</v>
      </c>
      <c r="Z250" s="1047"/>
      <c r="AA250" s="1050"/>
      <c r="AB250" s="1050"/>
      <c r="AC250" s="1050"/>
      <c r="AD250" s="1050"/>
      <c r="AE250" s="1050"/>
      <c r="AF250" s="1050"/>
      <c r="AG250" s="1050"/>
      <c r="AH250" s="1032"/>
      <c r="AI250" s="1029"/>
      <c r="AJ250" s="1032"/>
    </row>
    <row r="251" spans="1:36" ht="18.75" x14ac:dyDescent="0.25">
      <c r="A251" s="1033">
        <v>13</v>
      </c>
      <c r="B251" s="1036" t="s">
        <v>111</v>
      </c>
      <c r="C251" s="1039" t="s">
        <v>1010</v>
      </c>
      <c r="D251" s="1042">
        <f>800*0.9</f>
        <v>720</v>
      </c>
      <c r="E251" s="346"/>
      <c r="F251" s="299"/>
      <c r="G251" s="299"/>
      <c r="H251" s="299"/>
      <c r="I251" s="299"/>
      <c r="J251" s="299"/>
      <c r="K251" s="299"/>
      <c r="L251" s="299"/>
      <c r="M251" s="299"/>
      <c r="N251" s="299"/>
      <c r="O251" s="299"/>
      <c r="P251" s="299"/>
      <c r="Q251" s="299"/>
      <c r="R251" s="321"/>
      <c r="S251" s="321"/>
      <c r="T251" s="321"/>
      <c r="U251" s="322"/>
      <c r="V251" s="323">
        <f t="shared" ref="V251:V270" si="61">IF(AND(F251=0,G251=0,H251=0),0,IF(AND(F251=0,G251=0),H251,IF(AND(F251=0,H251=0),G251,IF(AND(G251=0,H251=0),F251,IF(F251=0,(G251+H251)/2,IF(G251=0,(F251+H251)/2,IF(H251=0,(F251+G251)/2,(F251+G251+H251)/3)))))))</f>
        <v>0</v>
      </c>
      <c r="W251" s="347">
        <f t="shared" ref="W251:W270" si="62">IF(AND(I251=0,J251=0,K251=0),0,IF(AND(I251=0,J251=0),K251,IF(AND(I251=0,K251=0),J251,IF(AND(J251=0,K251=0),I251,IF(I251=0,(J251+K251)/2,IF(J251=0,(I251+K251)/2,IF(K251=0,(I251+J251)/2,(I251+J251+K251)/3)))))))</f>
        <v>0</v>
      </c>
      <c r="X251" s="347">
        <f t="shared" ref="X251:X270" si="63">IF(AND(L251=0,M251=0,N251=0),0,IF(AND(L251=0,M251=0),N251,IF(AND(L251=0,N251=0),M251,IF(AND(M251=0,N251=0),L251,IF(L251=0,(M251+N251)/2,IF(M251=0,(L251+N251)/2,IF(N251=0,(L251+M251)/2,(L251+M251+N251)/3)))))))</f>
        <v>0</v>
      </c>
      <c r="Y251" s="348">
        <f t="shared" ref="Y251:Y270" si="64">IF(AND(O251=0,P251=0,Q251=0),0,IF(AND(O251=0,P251=0),Q251,IF(AND(O251=0,Q251=0),P251,IF(AND(P251=0,Q251=0),O251,IF(O251=0,(P251+Q251)/2,IF(P251=0,(O251+Q251)/2,IF(Q251=0,(O251+P251)/2,(O251+P251+Q251)/3)))))))</f>
        <v>0</v>
      </c>
      <c r="Z251" s="1045">
        <f t="shared" ref="Z251" si="65">SUM(V251:V270)</f>
        <v>0</v>
      </c>
      <c r="AA251" s="1048">
        <f t="shared" ref="AA251" si="66">SUM(W251:W270)</f>
        <v>0</v>
      </c>
      <c r="AB251" s="1048">
        <f t="shared" ref="AB251" si="67">SUM(X251:X270)</f>
        <v>0</v>
      </c>
      <c r="AC251" s="1048">
        <f t="shared" ref="AC251" si="68">SUM(Y251:Y270)</f>
        <v>0</v>
      </c>
      <c r="AD251" s="1048">
        <f t="shared" ref="AD251" si="69">Z251*0.38*0.9*SQRT(3)</f>
        <v>0</v>
      </c>
      <c r="AE251" s="1048">
        <f t="shared" ref="AE251" si="70">AA251*0.38*0.9*SQRT(3)</f>
        <v>0</v>
      </c>
      <c r="AF251" s="1048">
        <f t="shared" ref="AF251" si="71">AB251*0.38*0.9*SQRT(3)</f>
        <v>0</v>
      </c>
      <c r="AG251" s="1048">
        <f t="shared" ref="AG251" si="72">AC251*0.38*0.9*SQRT(3)</f>
        <v>0</v>
      </c>
      <c r="AH251" s="1030">
        <f>MAX(Z251:AC270)</f>
        <v>0</v>
      </c>
      <c r="AI251" s="1027">
        <f t="shared" ref="AI251" si="73">AH251*0.38*0.9*SQRT(3)</f>
        <v>0</v>
      </c>
      <c r="AJ251" s="1030">
        <f t="shared" ref="AJ251" si="74">D251-AI251</f>
        <v>720</v>
      </c>
    </row>
    <row r="252" spans="1:36" ht="20.25" x14ac:dyDescent="0.25">
      <c r="A252" s="1034"/>
      <c r="B252" s="1037"/>
      <c r="C252" s="1040"/>
      <c r="D252" s="1043"/>
      <c r="E252" s="380" t="s">
        <v>1011</v>
      </c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327"/>
      <c r="S252" s="327"/>
      <c r="T252" s="327"/>
      <c r="U252" s="328"/>
      <c r="V252" s="336">
        <f t="shared" si="61"/>
        <v>0</v>
      </c>
      <c r="W252" s="330">
        <f t="shared" si="62"/>
        <v>0</v>
      </c>
      <c r="X252" s="330">
        <f t="shared" si="63"/>
        <v>0</v>
      </c>
      <c r="Y252" s="331">
        <f t="shared" si="64"/>
        <v>0</v>
      </c>
      <c r="Z252" s="1046"/>
      <c r="AA252" s="1049"/>
      <c r="AB252" s="1049"/>
      <c r="AC252" s="1049"/>
      <c r="AD252" s="1049"/>
      <c r="AE252" s="1049"/>
      <c r="AF252" s="1049"/>
      <c r="AG252" s="1049"/>
      <c r="AH252" s="1031"/>
      <c r="AI252" s="1028"/>
      <c r="AJ252" s="1031"/>
    </row>
    <row r="253" spans="1:36" ht="18.75" x14ac:dyDescent="0.25">
      <c r="A253" s="1034"/>
      <c r="B253" s="1037"/>
      <c r="C253" s="1040"/>
      <c r="D253" s="1043"/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4"/>
      <c r="S253" s="334"/>
      <c r="T253" s="334"/>
      <c r="U253" s="335"/>
      <c r="V253" s="336">
        <f t="shared" si="61"/>
        <v>0</v>
      </c>
      <c r="W253" s="330">
        <f t="shared" si="62"/>
        <v>0</v>
      </c>
      <c r="X253" s="330">
        <f t="shared" si="63"/>
        <v>0</v>
      </c>
      <c r="Y253" s="331">
        <f t="shared" si="64"/>
        <v>0</v>
      </c>
      <c r="Z253" s="1046"/>
      <c r="AA253" s="1049"/>
      <c r="AB253" s="1049"/>
      <c r="AC253" s="1049"/>
      <c r="AD253" s="1049"/>
      <c r="AE253" s="1049"/>
      <c r="AF253" s="1049"/>
      <c r="AG253" s="1049"/>
      <c r="AH253" s="1031"/>
      <c r="AI253" s="1028"/>
      <c r="AJ253" s="1031"/>
    </row>
    <row r="254" spans="1:36" ht="18.75" x14ac:dyDescent="0.25">
      <c r="A254" s="1034"/>
      <c r="B254" s="1037"/>
      <c r="C254" s="1040"/>
      <c r="D254" s="1043"/>
      <c r="E254" s="276"/>
      <c r="F254" s="276"/>
      <c r="G254" s="276"/>
      <c r="H254" s="276"/>
      <c r="I254" s="337"/>
      <c r="J254" s="337"/>
      <c r="K254" s="337"/>
      <c r="L254" s="337"/>
      <c r="M254" s="337"/>
      <c r="N254" s="337"/>
      <c r="O254" s="337"/>
      <c r="P254" s="337"/>
      <c r="Q254" s="337"/>
      <c r="R254" s="327"/>
      <c r="S254" s="327"/>
      <c r="T254" s="327"/>
      <c r="U254" s="328"/>
      <c r="V254" s="336">
        <f t="shared" si="61"/>
        <v>0</v>
      </c>
      <c r="W254" s="330">
        <f t="shared" si="62"/>
        <v>0</v>
      </c>
      <c r="X254" s="330">
        <f t="shared" si="63"/>
        <v>0</v>
      </c>
      <c r="Y254" s="331">
        <f t="shared" si="64"/>
        <v>0</v>
      </c>
      <c r="Z254" s="1046"/>
      <c r="AA254" s="1049"/>
      <c r="AB254" s="1049"/>
      <c r="AC254" s="1049"/>
      <c r="AD254" s="1049"/>
      <c r="AE254" s="1049"/>
      <c r="AF254" s="1049"/>
      <c r="AG254" s="1049"/>
      <c r="AH254" s="1031"/>
      <c r="AI254" s="1028"/>
      <c r="AJ254" s="1031"/>
    </row>
    <row r="255" spans="1:36" ht="18.75" x14ac:dyDescent="0.25">
      <c r="A255" s="1034"/>
      <c r="B255" s="1037"/>
      <c r="C255" s="1040"/>
      <c r="D255" s="1043"/>
      <c r="E255" s="333"/>
      <c r="F255" s="333"/>
      <c r="G255" s="333"/>
      <c r="H255" s="333"/>
      <c r="I255" s="333"/>
      <c r="J255" s="333"/>
      <c r="K255" s="333"/>
      <c r="L255" s="333"/>
      <c r="M255" s="333"/>
      <c r="N255" s="333"/>
      <c r="O255" s="333"/>
      <c r="P255" s="333"/>
      <c r="Q255" s="333"/>
      <c r="R255" s="334"/>
      <c r="S255" s="334"/>
      <c r="T255" s="334"/>
      <c r="U255" s="335"/>
      <c r="V255" s="336">
        <f t="shared" si="61"/>
        <v>0</v>
      </c>
      <c r="W255" s="330">
        <f t="shared" si="62"/>
        <v>0</v>
      </c>
      <c r="X255" s="330">
        <f t="shared" si="63"/>
        <v>0</v>
      </c>
      <c r="Y255" s="331">
        <f t="shared" si="64"/>
        <v>0</v>
      </c>
      <c r="Z255" s="1046"/>
      <c r="AA255" s="1049"/>
      <c r="AB255" s="1049"/>
      <c r="AC255" s="1049"/>
      <c r="AD255" s="1049"/>
      <c r="AE255" s="1049"/>
      <c r="AF255" s="1049"/>
      <c r="AG255" s="1049"/>
      <c r="AH255" s="1031"/>
      <c r="AI255" s="1028"/>
      <c r="AJ255" s="1031"/>
    </row>
    <row r="256" spans="1:36" ht="18.75" x14ac:dyDescent="0.25">
      <c r="A256" s="1034"/>
      <c r="B256" s="1037"/>
      <c r="C256" s="1040"/>
      <c r="D256" s="1043"/>
      <c r="E256" s="276"/>
      <c r="F256" s="276"/>
      <c r="G256" s="276"/>
      <c r="H256" s="276"/>
      <c r="I256" s="337"/>
      <c r="J256" s="337"/>
      <c r="K256" s="337"/>
      <c r="L256" s="337"/>
      <c r="M256" s="337"/>
      <c r="N256" s="337"/>
      <c r="O256" s="337"/>
      <c r="P256" s="337"/>
      <c r="Q256" s="337"/>
      <c r="R256" s="327"/>
      <c r="S256" s="327"/>
      <c r="T256" s="327"/>
      <c r="U256" s="328"/>
      <c r="V256" s="336">
        <f t="shared" si="61"/>
        <v>0</v>
      </c>
      <c r="W256" s="330">
        <f t="shared" si="62"/>
        <v>0</v>
      </c>
      <c r="X256" s="330">
        <f t="shared" si="63"/>
        <v>0</v>
      </c>
      <c r="Y256" s="331">
        <f t="shared" si="64"/>
        <v>0</v>
      </c>
      <c r="Z256" s="1046"/>
      <c r="AA256" s="1049"/>
      <c r="AB256" s="1049"/>
      <c r="AC256" s="1049"/>
      <c r="AD256" s="1049"/>
      <c r="AE256" s="1049"/>
      <c r="AF256" s="1049"/>
      <c r="AG256" s="1049"/>
      <c r="AH256" s="1031"/>
      <c r="AI256" s="1028"/>
      <c r="AJ256" s="1031"/>
    </row>
    <row r="257" spans="1:36" ht="18.75" x14ac:dyDescent="0.25">
      <c r="A257" s="1034"/>
      <c r="B257" s="1037"/>
      <c r="C257" s="1040"/>
      <c r="D257" s="1043"/>
      <c r="E257" s="333"/>
      <c r="F257" s="333"/>
      <c r="G257" s="333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4"/>
      <c r="S257" s="334"/>
      <c r="T257" s="334"/>
      <c r="U257" s="335"/>
      <c r="V257" s="336">
        <f t="shared" si="61"/>
        <v>0</v>
      </c>
      <c r="W257" s="330">
        <f t="shared" si="62"/>
        <v>0</v>
      </c>
      <c r="X257" s="330">
        <f t="shared" si="63"/>
        <v>0</v>
      </c>
      <c r="Y257" s="331">
        <f t="shared" si="64"/>
        <v>0</v>
      </c>
      <c r="Z257" s="1046"/>
      <c r="AA257" s="1049"/>
      <c r="AB257" s="1049"/>
      <c r="AC257" s="1049"/>
      <c r="AD257" s="1049"/>
      <c r="AE257" s="1049"/>
      <c r="AF257" s="1049"/>
      <c r="AG257" s="1049"/>
      <c r="AH257" s="1031"/>
      <c r="AI257" s="1028"/>
      <c r="AJ257" s="1031"/>
    </row>
    <row r="258" spans="1:36" ht="18.75" x14ac:dyDescent="0.25">
      <c r="A258" s="1034"/>
      <c r="B258" s="1037"/>
      <c r="C258" s="1040"/>
      <c r="D258" s="1043"/>
      <c r="E258" s="276"/>
      <c r="F258" s="276"/>
      <c r="G258" s="276"/>
      <c r="H258" s="276"/>
      <c r="I258" s="337"/>
      <c r="J258" s="337"/>
      <c r="K258" s="337"/>
      <c r="L258" s="337"/>
      <c r="M258" s="337"/>
      <c r="N258" s="337"/>
      <c r="O258" s="337"/>
      <c r="P258" s="337"/>
      <c r="Q258" s="337"/>
      <c r="R258" s="327"/>
      <c r="S258" s="327"/>
      <c r="T258" s="327"/>
      <c r="U258" s="328"/>
      <c r="V258" s="336">
        <f t="shared" si="61"/>
        <v>0</v>
      </c>
      <c r="W258" s="330">
        <f t="shared" si="62"/>
        <v>0</v>
      </c>
      <c r="X258" s="330">
        <f t="shared" si="63"/>
        <v>0</v>
      </c>
      <c r="Y258" s="331">
        <f t="shared" si="64"/>
        <v>0</v>
      </c>
      <c r="Z258" s="1046"/>
      <c r="AA258" s="1049"/>
      <c r="AB258" s="1049"/>
      <c r="AC258" s="1049"/>
      <c r="AD258" s="1049"/>
      <c r="AE258" s="1049"/>
      <c r="AF258" s="1049"/>
      <c r="AG258" s="1049"/>
      <c r="AH258" s="1031"/>
      <c r="AI258" s="1028"/>
      <c r="AJ258" s="1031"/>
    </row>
    <row r="259" spans="1:36" ht="18.75" x14ac:dyDescent="0.25">
      <c r="A259" s="1034"/>
      <c r="B259" s="1037"/>
      <c r="C259" s="1040"/>
      <c r="D259" s="1043"/>
      <c r="E259" s="333"/>
      <c r="F259" s="333"/>
      <c r="G259" s="333"/>
      <c r="H259" s="333"/>
      <c r="I259" s="333"/>
      <c r="J259" s="333"/>
      <c r="K259" s="333"/>
      <c r="L259" s="333"/>
      <c r="M259" s="333"/>
      <c r="N259" s="333"/>
      <c r="O259" s="333"/>
      <c r="P259" s="333"/>
      <c r="Q259" s="333"/>
      <c r="R259" s="334"/>
      <c r="S259" s="334"/>
      <c r="T259" s="334"/>
      <c r="U259" s="335"/>
      <c r="V259" s="336">
        <f t="shared" si="61"/>
        <v>0</v>
      </c>
      <c r="W259" s="330">
        <f t="shared" si="62"/>
        <v>0</v>
      </c>
      <c r="X259" s="330">
        <f t="shared" si="63"/>
        <v>0</v>
      </c>
      <c r="Y259" s="331">
        <f t="shared" si="64"/>
        <v>0</v>
      </c>
      <c r="Z259" s="1046"/>
      <c r="AA259" s="1049"/>
      <c r="AB259" s="1049"/>
      <c r="AC259" s="1049"/>
      <c r="AD259" s="1049"/>
      <c r="AE259" s="1049"/>
      <c r="AF259" s="1049"/>
      <c r="AG259" s="1049"/>
      <c r="AH259" s="1031"/>
      <c r="AI259" s="1028"/>
      <c r="AJ259" s="1031"/>
    </row>
    <row r="260" spans="1:36" ht="18.75" x14ac:dyDescent="0.25">
      <c r="A260" s="1034"/>
      <c r="B260" s="1037"/>
      <c r="C260" s="1040"/>
      <c r="D260" s="1043"/>
      <c r="E260" s="337"/>
      <c r="F260" s="337"/>
      <c r="G260" s="337"/>
      <c r="H260" s="337"/>
      <c r="I260" s="337"/>
      <c r="J260" s="337"/>
      <c r="K260" s="337"/>
      <c r="L260" s="337"/>
      <c r="M260" s="337"/>
      <c r="N260" s="337"/>
      <c r="O260" s="337"/>
      <c r="P260" s="337"/>
      <c r="Q260" s="337"/>
      <c r="R260" s="327"/>
      <c r="S260" s="327"/>
      <c r="T260" s="327"/>
      <c r="U260" s="328"/>
      <c r="V260" s="336">
        <f t="shared" si="61"/>
        <v>0</v>
      </c>
      <c r="W260" s="330">
        <f t="shared" si="62"/>
        <v>0</v>
      </c>
      <c r="X260" s="330">
        <f t="shared" si="63"/>
        <v>0</v>
      </c>
      <c r="Y260" s="331">
        <f t="shared" si="64"/>
        <v>0</v>
      </c>
      <c r="Z260" s="1046"/>
      <c r="AA260" s="1049"/>
      <c r="AB260" s="1049"/>
      <c r="AC260" s="1049"/>
      <c r="AD260" s="1049"/>
      <c r="AE260" s="1049"/>
      <c r="AF260" s="1049"/>
      <c r="AG260" s="1049"/>
      <c r="AH260" s="1031"/>
      <c r="AI260" s="1028"/>
      <c r="AJ260" s="1031"/>
    </row>
    <row r="261" spans="1:36" ht="18.75" x14ac:dyDescent="0.25">
      <c r="A261" s="1034"/>
      <c r="B261" s="1037"/>
      <c r="C261" s="1040"/>
      <c r="D261" s="1043"/>
      <c r="E261" s="333"/>
      <c r="F261" s="333"/>
      <c r="G261" s="333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4"/>
      <c r="S261" s="334"/>
      <c r="T261" s="334"/>
      <c r="U261" s="335"/>
      <c r="V261" s="336">
        <f t="shared" si="61"/>
        <v>0</v>
      </c>
      <c r="W261" s="330">
        <f t="shared" si="62"/>
        <v>0</v>
      </c>
      <c r="X261" s="330">
        <f t="shared" si="63"/>
        <v>0</v>
      </c>
      <c r="Y261" s="331">
        <f t="shared" si="64"/>
        <v>0</v>
      </c>
      <c r="Z261" s="1046"/>
      <c r="AA261" s="1049"/>
      <c r="AB261" s="1049"/>
      <c r="AC261" s="1049"/>
      <c r="AD261" s="1049"/>
      <c r="AE261" s="1049"/>
      <c r="AF261" s="1049"/>
      <c r="AG261" s="1049"/>
      <c r="AH261" s="1031"/>
      <c r="AI261" s="1028"/>
      <c r="AJ261" s="1031"/>
    </row>
    <row r="262" spans="1:36" ht="18.75" x14ac:dyDescent="0.25">
      <c r="A262" s="1034"/>
      <c r="B262" s="1037"/>
      <c r="C262" s="1040"/>
      <c r="D262" s="1043"/>
      <c r="E262" s="337"/>
      <c r="F262" s="337"/>
      <c r="G262" s="337"/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27"/>
      <c r="S262" s="327"/>
      <c r="T262" s="327"/>
      <c r="U262" s="328"/>
      <c r="V262" s="336">
        <f t="shared" si="61"/>
        <v>0</v>
      </c>
      <c r="W262" s="330">
        <f t="shared" si="62"/>
        <v>0</v>
      </c>
      <c r="X262" s="330">
        <f t="shared" si="63"/>
        <v>0</v>
      </c>
      <c r="Y262" s="331">
        <f t="shared" si="64"/>
        <v>0</v>
      </c>
      <c r="Z262" s="1046"/>
      <c r="AA262" s="1049"/>
      <c r="AB262" s="1049"/>
      <c r="AC262" s="1049"/>
      <c r="AD262" s="1049"/>
      <c r="AE262" s="1049"/>
      <c r="AF262" s="1049"/>
      <c r="AG262" s="1049"/>
      <c r="AH262" s="1031"/>
      <c r="AI262" s="1028"/>
      <c r="AJ262" s="1031"/>
    </row>
    <row r="263" spans="1:36" ht="18.75" x14ac:dyDescent="0.25">
      <c r="A263" s="1034"/>
      <c r="B263" s="1037"/>
      <c r="C263" s="1040"/>
      <c r="D263" s="1043"/>
      <c r="E263" s="333"/>
      <c r="F263" s="333"/>
      <c r="G263" s="333"/>
      <c r="H263" s="333"/>
      <c r="I263" s="333"/>
      <c r="J263" s="333"/>
      <c r="K263" s="333"/>
      <c r="L263" s="333"/>
      <c r="M263" s="333"/>
      <c r="N263" s="333"/>
      <c r="O263" s="333"/>
      <c r="P263" s="333"/>
      <c r="Q263" s="333"/>
      <c r="R263" s="334"/>
      <c r="S263" s="334"/>
      <c r="T263" s="334"/>
      <c r="U263" s="335"/>
      <c r="V263" s="336">
        <f t="shared" si="61"/>
        <v>0</v>
      </c>
      <c r="W263" s="330">
        <f t="shared" si="62"/>
        <v>0</v>
      </c>
      <c r="X263" s="330">
        <f t="shared" si="63"/>
        <v>0</v>
      </c>
      <c r="Y263" s="331">
        <f t="shared" si="64"/>
        <v>0</v>
      </c>
      <c r="Z263" s="1046"/>
      <c r="AA263" s="1049"/>
      <c r="AB263" s="1049"/>
      <c r="AC263" s="1049"/>
      <c r="AD263" s="1049"/>
      <c r="AE263" s="1049"/>
      <c r="AF263" s="1049"/>
      <c r="AG263" s="1049"/>
      <c r="AH263" s="1031"/>
      <c r="AI263" s="1028"/>
      <c r="AJ263" s="1031"/>
    </row>
    <row r="264" spans="1:36" ht="18.75" x14ac:dyDescent="0.25">
      <c r="A264" s="1034"/>
      <c r="B264" s="1037"/>
      <c r="C264" s="1040"/>
      <c r="D264" s="1043"/>
      <c r="E264" s="337"/>
      <c r="F264" s="337"/>
      <c r="G264" s="337"/>
      <c r="H264" s="337"/>
      <c r="I264" s="337"/>
      <c r="J264" s="337"/>
      <c r="K264" s="337"/>
      <c r="L264" s="337"/>
      <c r="M264" s="337"/>
      <c r="N264" s="337"/>
      <c r="O264" s="337"/>
      <c r="P264" s="337"/>
      <c r="Q264" s="337"/>
      <c r="R264" s="327"/>
      <c r="S264" s="327"/>
      <c r="T264" s="327"/>
      <c r="U264" s="328"/>
      <c r="V264" s="336">
        <f t="shared" si="61"/>
        <v>0</v>
      </c>
      <c r="W264" s="330">
        <f t="shared" si="62"/>
        <v>0</v>
      </c>
      <c r="X264" s="330">
        <f t="shared" si="63"/>
        <v>0</v>
      </c>
      <c r="Y264" s="331">
        <f t="shared" si="64"/>
        <v>0</v>
      </c>
      <c r="Z264" s="1046"/>
      <c r="AA264" s="1049"/>
      <c r="AB264" s="1049"/>
      <c r="AC264" s="1049"/>
      <c r="AD264" s="1049"/>
      <c r="AE264" s="1049"/>
      <c r="AF264" s="1049"/>
      <c r="AG264" s="1049"/>
      <c r="AH264" s="1031"/>
      <c r="AI264" s="1028"/>
      <c r="AJ264" s="1031"/>
    </row>
    <row r="265" spans="1:36" ht="18.75" x14ac:dyDescent="0.25">
      <c r="A265" s="1034"/>
      <c r="B265" s="1037"/>
      <c r="C265" s="1040"/>
      <c r="D265" s="1043"/>
      <c r="E265" s="333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4"/>
      <c r="S265" s="334"/>
      <c r="T265" s="334"/>
      <c r="U265" s="335"/>
      <c r="V265" s="336">
        <f t="shared" si="61"/>
        <v>0</v>
      </c>
      <c r="W265" s="330">
        <f t="shared" si="62"/>
        <v>0</v>
      </c>
      <c r="X265" s="330">
        <f t="shared" si="63"/>
        <v>0</v>
      </c>
      <c r="Y265" s="331">
        <f t="shared" si="64"/>
        <v>0</v>
      </c>
      <c r="Z265" s="1046"/>
      <c r="AA265" s="1049"/>
      <c r="AB265" s="1049"/>
      <c r="AC265" s="1049"/>
      <c r="AD265" s="1049"/>
      <c r="AE265" s="1049"/>
      <c r="AF265" s="1049"/>
      <c r="AG265" s="1049"/>
      <c r="AH265" s="1031"/>
      <c r="AI265" s="1028"/>
      <c r="AJ265" s="1031"/>
    </row>
    <row r="266" spans="1:36" ht="18.75" x14ac:dyDescent="0.25">
      <c r="A266" s="1034"/>
      <c r="B266" s="1037"/>
      <c r="C266" s="1040"/>
      <c r="D266" s="1043"/>
      <c r="E266" s="337"/>
      <c r="F266" s="337"/>
      <c r="G266" s="337"/>
      <c r="H266" s="337"/>
      <c r="I266" s="337"/>
      <c r="J266" s="337"/>
      <c r="K266" s="337"/>
      <c r="L266" s="337"/>
      <c r="M266" s="337"/>
      <c r="N266" s="337"/>
      <c r="O266" s="337"/>
      <c r="P266" s="337"/>
      <c r="Q266" s="337"/>
      <c r="R266" s="327"/>
      <c r="S266" s="327"/>
      <c r="T266" s="327"/>
      <c r="U266" s="328"/>
      <c r="V266" s="336">
        <f t="shared" si="61"/>
        <v>0</v>
      </c>
      <c r="W266" s="330">
        <f t="shared" si="62"/>
        <v>0</v>
      </c>
      <c r="X266" s="330">
        <f t="shared" si="63"/>
        <v>0</v>
      </c>
      <c r="Y266" s="331">
        <f t="shared" si="64"/>
        <v>0</v>
      </c>
      <c r="Z266" s="1046"/>
      <c r="AA266" s="1049"/>
      <c r="AB266" s="1049"/>
      <c r="AC266" s="1049"/>
      <c r="AD266" s="1049"/>
      <c r="AE266" s="1049"/>
      <c r="AF266" s="1049"/>
      <c r="AG266" s="1049"/>
      <c r="AH266" s="1031"/>
      <c r="AI266" s="1028"/>
      <c r="AJ266" s="1031"/>
    </row>
    <row r="267" spans="1:36" ht="18.75" x14ac:dyDescent="0.25">
      <c r="A267" s="1034"/>
      <c r="B267" s="1037"/>
      <c r="C267" s="1040"/>
      <c r="D267" s="1043"/>
      <c r="E267" s="333"/>
      <c r="F267" s="333"/>
      <c r="G267" s="333"/>
      <c r="H267" s="333"/>
      <c r="I267" s="333"/>
      <c r="J267" s="333"/>
      <c r="K267" s="333"/>
      <c r="L267" s="333"/>
      <c r="M267" s="333"/>
      <c r="N267" s="333"/>
      <c r="O267" s="333"/>
      <c r="P267" s="333"/>
      <c r="Q267" s="333"/>
      <c r="R267" s="334"/>
      <c r="S267" s="334"/>
      <c r="T267" s="334"/>
      <c r="U267" s="335"/>
      <c r="V267" s="336">
        <f t="shared" si="61"/>
        <v>0</v>
      </c>
      <c r="W267" s="330">
        <f t="shared" si="62"/>
        <v>0</v>
      </c>
      <c r="X267" s="330">
        <f t="shared" si="63"/>
        <v>0</v>
      </c>
      <c r="Y267" s="331">
        <f t="shared" si="64"/>
        <v>0</v>
      </c>
      <c r="Z267" s="1046"/>
      <c r="AA267" s="1049"/>
      <c r="AB267" s="1049"/>
      <c r="AC267" s="1049"/>
      <c r="AD267" s="1049"/>
      <c r="AE267" s="1049"/>
      <c r="AF267" s="1049"/>
      <c r="AG267" s="1049"/>
      <c r="AH267" s="1031"/>
      <c r="AI267" s="1028"/>
      <c r="AJ267" s="1031"/>
    </row>
    <row r="268" spans="1:36" ht="18.75" x14ac:dyDescent="0.25">
      <c r="A268" s="1034"/>
      <c r="B268" s="1037"/>
      <c r="C268" s="1040"/>
      <c r="D268" s="1043"/>
      <c r="E268" s="337"/>
      <c r="F268" s="337"/>
      <c r="G268" s="337"/>
      <c r="H268" s="337"/>
      <c r="I268" s="337"/>
      <c r="J268" s="337"/>
      <c r="K268" s="337"/>
      <c r="L268" s="337"/>
      <c r="M268" s="337"/>
      <c r="N268" s="337"/>
      <c r="O268" s="337"/>
      <c r="P268" s="337"/>
      <c r="Q268" s="337"/>
      <c r="R268" s="327"/>
      <c r="S268" s="327"/>
      <c r="T268" s="327"/>
      <c r="U268" s="328"/>
      <c r="V268" s="336">
        <f t="shared" si="61"/>
        <v>0</v>
      </c>
      <c r="W268" s="330">
        <f t="shared" si="62"/>
        <v>0</v>
      </c>
      <c r="X268" s="330">
        <f t="shared" si="63"/>
        <v>0</v>
      </c>
      <c r="Y268" s="331">
        <f t="shared" si="64"/>
        <v>0</v>
      </c>
      <c r="Z268" s="1046"/>
      <c r="AA268" s="1049"/>
      <c r="AB268" s="1049"/>
      <c r="AC268" s="1049"/>
      <c r="AD268" s="1049"/>
      <c r="AE268" s="1049"/>
      <c r="AF268" s="1049"/>
      <c r="AG268" s="1049"/>
      <c r="AH268" s="1031"/>
      <c r="AI268" s="1028"/>
      <c r="AJ268" s="1031"/>
    </row>
    <row r="269" spans="1:36" ht="18.75" x14ac:dyDescent="0.25">
      <c r="A269" s="1034"/>
      <c r="B269" s="1037"/>
      <c r="C269" s="1040"/>
      <c r="D269" s="1043"/>
      <c r="E269" s="333"/>
      <c r="F269" s="333"/>
      <c r="G269" s="333"/>
      <c r="H269" s="333"/>
      <c r="I269" s="333"/>
      <c r="J269" s="333"/>
      <c r="K269" s="333"/>
      <c r="L269" s="333"/>
      <c r="M269" s="333"/>
      <c r="N269" s="333"/>
      <c r="O269" s="333"/>
      <c r="P269" s="333"/>
      <c r="Q269" s="333"/>
      <c r="R269" s="334"/>
      <c r="S269" s="334"/>
      <c r="T269" s="334"/>
      <c r="U269" s="335"/>
      <c r="V269" s="336">
        <f t="shared" si="61"/>
        <v>0</v>
      </c>
      <c r="W269" s="330">
        <f t="shared" si="62"/>
        <v>0</v>
      </c>
      <c r="X269" s="330">
        <f t="shared" si="63"/>
        <v>0</v>
      </c>
      <c r="Y269" s="331">
        <f t="shared" si="64"/>
        <v>0</v>
      </c>
      <c r="Z269" s="1046"/>
      <c r="AA269" s="1049"/>
      <c r="AB269" s="1049"/>
      <c r="AC269" s="1049"/>
      <c r="AD269" s="1049"/>
      <c r="AE269" s="1049"/>
      <c r="AF269" s="1049"/>
      <c r="AG269" s="1049"/>
      <c r="AH269" s="1031"/>
      <c r="AI269" s="1028"/>
      <c r="AJ269" s="1031"/>
    </row>
    <row r="270" spans="1:36" ht="19.5" thickBot="1" x14ac:dyDescent="0.3">
      <c r="A270" s="1035"/>
      <c r="B270" s="1038"/>
      <c r="C270" s="1041"/>
      <c r="D270" s="1044"/>
      <c r="E270" s="340"/>
      <c r="F270" s="340"/>
      <c r="G270" s="340"/>
      <c r="H270" s="340"/>
      <c r="I270" s="340"/>
      <c r="J270" s="340"/>
      <c r="K270" s="340"/>
      <c r="L270" s="340"/>
      <c r="M270" s="340"/>
      <c r="N270" s="340"/>
      <c r="O270" s="340"/>
      <c r="P270" s="340"/>
      <c r="Q270" s="340"/>
      <c r="R270" s="341"/>
      <c r="S270" s="341"/>
      <c r="T270" s="341"/>
      <c r="U270" s="342"/>
      <c r="V270" s="343">
        <f t="shared" si="61"/>
        <v>0</v>
      </c>
      <c r="W270" s="344">
        <f t="shared" si="62"/>
        <v>0</v>
      </c>
      <c r="X270" s="344">
        <f t="shared" si="63"/>
        <v>0</v>
      </c>
      <c r="Y270" s="345">
        <f t="shared" si="64"/>
        <v>0</v>
      </c>
      <c r="Z270" s="1047"/>
      <c r="AA270" s="1050"/>
      <c r="AB270" s="1050"/>
      <c r="AC270" s="1050"/>
      <c r="AD270" s="1050"/>
      <c r="AE270" s="1050"/>
      <c r="AF270" s="1050"/>
      <c r="AG270" s="1050"/>
      <c r="AH270" s="1032"/>
      <c r="AI270" s="1029"/>
      <c r="AJ270" s="1032"/>
    </row>
    <row r="271" spans="1:36" ht="18.75" x14ac:dyDescent="0.25">
      <c r="A271" s="1033">
        <v>14</v>
      </c>
      <c r="B271" s="1036" t="s">
        <v>403</v>
      </c>
      <c r="C271" s="1039" t="s">
        <v>310</v>
      </c>
      <c r="D271" s="1042">
        <f>630*0.9</f>
        <v>567</v>
      </c>
      <c r="E271" s="346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321"/>
      <c r="S271" s="321"/>
      <c r="T271" s="321"/>
      <c r="U271" s="322"/>
      <c r="V271" s="323">
        <f t="shared" si="49"/>
        <v>0</v>
      </c>
      <c r="W271" s="347">
        <f t="shared" si="50"/>
        <v>0</v>
      </c>
      <c r="X271" s="347">
        <f t="shared" si="51"/>
        <v>0</v>
      </c>
      <c r="Y271" s="348">
        <f t="shared" si="52"/>
        <v>0</v>
      </c>
      <c r="Z271" s="1045">
        <f t="shared" ref="Z271:AC271" si="75">SUM(V271:V290)</f>
        <v>114.66666666666667</v>
      </c>
      <c r="AA271" s="1048">
        <f t="shared" si="75"/>
        <v>39.9</v>
      </c>
      <c r="AB271" s="1048">
        <f t="shared" si="75"/>
        <v>113.5</v>
      </c>
      <c r="AC271" s="1048">
        <f t="shared" si="75"/>
        <v>42.533333333333331</v>
      </c>
      <c r="AD271" s="1048">
        <f t="shared" ref="AD271" si="76">Z271*0.38*0.9*SQRT(3)</f>
        <v>67.924104469621099</v>
      </c>
      <c r="AE271" s="1048">
        <f t="shared" si="46"/>
        <v>23.635218909923385</v>
      </c>
      <c r="AF271" s="1048">
        <f t="shared" si="46"/>
        <v>67.233016197401113</v>
      </c>
      <c r="AG271" s="1048">
        <f t="shared" si="46"/>
        <v>25.195103867219917</v>
      </c>
      <c r="AH271" s="1030">
        <f>MAX(Z271:AC290)</f>
        <v>114.66666666666667</v>
      </c>
      <c r="AI271" s="1027">
        <f t="shared" ref="AI271" si="77">AH271*0.38*0.9*SQRT(3)</f>
        <v>67.924104469621099</v>
      </c>
      <c r="AJ271" s="1030">
        <f t="shared" ref="AJ271" si="78">D271-AI271</f>
        <v>499.07589553037889</v>
      </c>
    </row>
    <row r="272" spans="1:36" ht="18.75" x14ac:dyDescent="0.25">
      <c r="A272" s="1034"/>
      <c r="B272" s="1037"/>
      <c r="C272" s="1040"/>
      <c r="D272" s="1043"/>
      <c r="E272" s="276" t="s">
        <v>259</v>
      </c>
      <c r="F272" s="276">
        <v>1.7</v>
      </c>
      <c r="G272" s="276">
        <v>3</v>
      </c>
      <c r="H272" s="276">
        <v>1.7</v>
      </c>
      <c r="I272" s="276">
        <v>1.6</v>
      </c>
      <c r="J272" s="276">
        <v>2.8</v>
      </c>
      <c r="K272" s="276">
        <v>1.5</v>
      </c>
      <c r="L272" s="276">
        <v>1.5</v>
      </c>
      <c r="M272" s="276">
        <v>10.9</v>
      </c>
      <c r="N272" s="276">
        <v>2</v>
      </c>
      <c r="O272" s="276">
        <v>1.8</v>
      </c>
      <c r="P272" s="276">
        <v>2.8</v>
      </c>
      <c r="Q272" s="276">
        <v>1.8</v>
      </c>
      <c r="R272" s="327">
        <v>242</v>
      </c>
      <c r="S272" s="327">
        <v>245</v>
      </c>
      <c r="T272" s="327">
        <v>242</v>
      </c>
      <c r="U272" s="328">
        <v>242</v>
      </c>
      <c r="V272" s="336">
        <f t="shared" si="49"/>
        <v>2.1333333333333333</v>
      </c>
      <c r="W272" s="330">
        <f t="shared" si="50"/>
        <v>1.9666666666666668</v>
      </c>
      <c r="X272" s="330">
        <f t="shared" si="51"/>
        <v>4.8</v>
      </c>
      <c r="Y272" s="331">
        <f t="shared" si="52"/>
        <v>2.1333333333333333</v>
      </c>
      <c r="Z272" s="1046"/>
      <c r="AA272" s="1049"/>
      <c r="AB272" s="1049"/>
      <c r="AC272" s="1049"/>
      <c r="AD272" s="1049"/>
      <c r="AE272" s="1049"/>
      <c r="AF272" s="1049"/>
      <c r="AG272" s="1049"/>
      <c r="AH272" s="1031"/>
      <c r="AI272" s="1028"/>
      <c r="AJ272" s="1031"/>
    </row>
    <row r="273" spans="1:36" ht="18.75" x14ac:dyDescent="0.25">
      <c r="A273" s="1034"/>
      <c r="B273" s="1037"/>
      <c r="C273" s="1040"/>
      <c r="D273" s="1043"/>
      <c r="E273" s="333"/>
      <c r="F273" s="333"/>
      <c r="G273" s="333"/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4"/>
      <c r="S273" s="334"/>
      <c r="T273" s="334"/>
      <c r="U273" s="335"/>
      <c r="V273" s="336">
        <f t="shared" si="49"/>
        <v>0</v>
      </c>
      <c r="W273" s="330">
        <f t="shared" si="50"/>
        <v>0</v>
      </c>
      <c r="X273" s="330">
        <f t="shared" si="51"/>
        <v>0</v>
      </c>
      <c r="Y273" s="331">
        <f t="shared" si="52"/>
        <v>0</v>
      </c>
      <c r="Z273" s="1046"/>
      <c r="AA273" s="1049"/>
      <c r="AB273" s="1049"/>
      <c r="AC273" s="1049"/>
      <c r="AD273" s="1049"/>
      <c r="AE273" s="1049"/>
      <c r="AF273" s="1049"/>
      <c r="AG273" s="1049"/>
      <c r="AH273" s="1031"/>
      <c r="AI273" s="1028"/>
      <c r="AJ273" s="1031"/>
    </row>
    <row r="274" spans="1:36" ht="18.75" x14ac:dyDescent="0.25">
      <c r="A274" s="1034"/>
      <c r="B274" s="1037"/>
      <c r="C274" s="1040"/>
      <c r="D274" s="1043"/>
      <c r="E274" s="276" t="s">
        <v>834</v>
      </c>
      <c r="F274" s="276">
        <v>73.099999999999994</v>
      </c>
      <c r="G274" s="276">
        <v>136.4</v>
      </c>
      <c r="H274" s="276">
        <v>95.4</v>
      </c>
      <c r="I274" s="337">
        <v>18.899999999999999</v>
      </c>
      <c r="J274" s="337">
        <v>30</v>
      </c>
      <c r="K274" s="337">
        <v>22.5</v>
      </c>
      <c r="L274" s="337">
        <v>103</v>
      </c>
      <c r="M274" s="337">
        <v>82</v>
      </c>
      <c r="N274" s="337">
        <v>108</v>
      </c>
      <c r="O274" s="337">
        <v>15.9</v>
      </c>
      <c r="P274" s="337">
        <v>41.9</v>
      </c>
      <c r="Q274" s="337">
        <v>31.7</v>
      </c>
      <c r="R274" s="327">
        <v>242</v>
      </c>
      <c r="S274" s="327">
        <v>245</v>
      </c>
      <c r="T274" s="327">
        <v>242</v>
      </c>
      <c r="U274" s="328">
        <v>242</v>
      </c>
      <c r="V274" s="336">
        <f t="shared" si="49"/>
        <v>101.63333333333333</v>
      </c>
      <c r="W274" s="330">
        <f t="shared" si="50"/>
        <v>23.8</v>
      </c>
      <c r="X274" s="330">
        <f t="shared" si="51"/>
        <v>97.666666666666671</v>
      </c>
      <c r="Y274" s="331">
        <f t="shared" si="52"/>
        <v>29.833333333333332</v>
      </c>
      <c r="Z274" s="1046"/>
      <c r="AA274" s="1049"/>
      <c r="AB274" s="1049"/>
      <c r="AC274" s="1049"/>
      <c r="AD274" s="1049"/>
      <c r="AE274" s="1049"/>
      <c r="AF274" s="1049"/>
      <c r="AG274" s="1049"/>
      <c r="AH274" s="1031"/>
      <c r="AI274" s="1028"/>
      <c r="AJ274" s="1031"/>
    </row>
    <row r="275" spans="1:36" ht="18.75" x14ac:dyDescent="0.25">
      <c r="A275" s="1034"/>
      <c r="B275" s="1037"/>
      <c r="C275" s="1040"/>
      <c r="D275" s="1043"/>
      <c r="E275" s="333"/>
      <c r="F275" s="333"/>
      <c r="G275" s="333"/>
      <c r="H275" s="333"/>
      <c r="I275" s="333"/>
      <c r="J275" s="333"/>
      <c r="K275" s="333"/>
      <c r="L275" s="333"/>
      <c r="M275" s="333"/>
      <c r="N275" s="333"/>
      <c r="O275" s="333"/>
      <c r="P275" s="333"/>
      <c r="Q275" s="333"/>
      <c r="R275" s="334"/>
      <c r="S275" s="334"/>
      <c r="T275" s="334"/>
      <c r="U275" s="335"/>
      <c r="V275" s="336">
        <f t="shared" si="49"/>
        <v>0</v>
      </c>
      <c r="W275" s="330">
        <f t="shared" si="50"/>
        <v>0</v>
      </c>
      <c r="X275" s="330">
        <f t="shared" si="51"/>
        <v>0</v>
      </c>
      <c r="Y275" s="331">
        <f t="shared" si="52"/>
        <v>0</v>
      </c>
      <c r="Z275" s="1046"/>
      <c r="AA275" s="1049"/>
      <c r="AB275" s="1049"/>
      <c r="AC275" s="1049"/>
      <c r="AD275" s="1049"/>
      <c r="AE275" s="1049"/>
      <c r="AF275" s="1049"/>
      <c r="AG275" s="1049"/>
      <c r="AH275" s="1031"/>
      <c r="AI275" s="1028"/>
      <c r="AJ275" s="1031"/>
    </row>
    <row r="276" spans="1:36" ht="18.75" x14ac:dyDescent="0.25">
      <c r="A276" s="1034"/>
      <c r="B276" s="1037"/>
      <c r="C276" s="1040"/>
      <c r="D276" s="1043"/>
      <c r="E276" s="276" t="s">
        <v>823</v>
      </c>
      <c r="F276" s="276">
        <v>4</v>
      </c>
      <c r="G276" s="276">
        <v>28</v>
      </c>
      <c r="H276" s="276">
        <v>0.7</v>
      </c>
      <c r="I276" s="337">
        <v>7.3</v>
      </c>
      <c r="J276" s="337">
        <v>26.2</v>
      </c>
      <c r="K276" s="337">
        <v>3.6</v>
      </c>
      <c r="L276" s="337">
        <v>4.5</v>
      </c>
      <c r="M276" s="337">
        <v>25.5</v>
      </c>
      <c r="N276" s="337">
        <v>1.7</v>
      </c>
      <c r="O276" s="337">
        <v>2</v>
      </c>
      <c r="P276" s="337">
        <v>19.2</v>
      </c>
      <c r="Q276" s="337">
        <v>2.8</v>
      </c>
      <c r="R276" s="327">
        <v>242</v>
      </c>
      <c r="S276" s="327">
        <v>245</v>
      </c>
      <c r="T276" s="327">
        <v>242</v>
      </c>
      <c r="U276" s="328">
        <v>242</v>
      </c>
      <c r="V276" s="336">
        <f t="shared" si="49"/>
        <v>10.9</v>
      </c>
      <c r="W276" s="330">
        <f t="shared" si="50"/>
        <v>12.366666666666667</v>
      </c>
      <c r="X276" s="330">
        <f t="shared" si="51"/>
        <v>10.566666666666666</v>
      </c>
      <c r="Y276" s="331">
        <f t="shared" si="52"/>
        <v>8</v>
      </c>
      <c r="Z276" s="1046"/>
      <c r="AA276" s="1049"/>
      <c r="AB276" s="1049"/>
      <c r="AC276" s="1049"/>
      <c r="AD276" s="1049"/>
      <c r="AE276" s="1049"/>
      <c r="AF276" s="1049"/>
      <c r="AG276" s="1049"/>
      <c r="AH276" s="1031"/>
      <c r="AI276" s="1028"/>
      <c r="AJ276" s="1031"/>
    </row>
    <row r="277" spans="1:36" ht="18.75" x14ac:dyDescent="0.25">
      <c r="A277" s="1034"/>
      <c r="B277" s="1037"/>
      <c r="C277" s="1040"/>
      <c r="D277" s="1043"/>
      <c r="E277" s="333"/>
      <c r="F277" s="333"/>
      <c r="G277" s="333"/>
      <c r="H277" s="333"/>
      <c r="I277" s="333"/>
      <c r="J277" s="333"/>
      <c r="K277" s="333"/>
      <c r="L277" s="333"/>
      <c r="M277" s="333"/>
      <c r="N277" s="333"/>
      <c r="O277" s="333"/>
      <c r="P277" s="333"/>
      <c r="Q277" s="333"/>
      <c r="R277" s="334"/>
      <c r="S277" s="334"/>
      <c r="T277" s="334"/>
      <c r="U277" s="335"/>
      <c r="V277" s="336">
        <f t="shared" si="49"/>
        <v>0</v>
      </c>
      <c r="W277" s="330">
        <f t="shared" si="50"/>
        <v>0</v>
      </c>
      <c r="X277" s="330">
        <f t="shared" si="51"/>
        <v>0</v>
      </c>
      <c r="Y277" s="331">
        <f t="shared" si="52"/>
        <v>0</v>
      </c>
      <c r="Z277" s="1046"/>
      <c r="AA277" s="1049"/>
      <c r="AB277" s="1049"/>
      <c r="AC277" s="1049"/>
      <c r="AD277" s="1049"/>
      <c r="AE277" s="1049"/>
      <c r="AF277" s="1049"/>
      <c r="AG277" s="1049"/>
      <c r="AH277" s="1031"/>
      <c r="AI277" s="1028"/>
      <c r="AJ277" s="1031"/>
    </row>
    <row r="278" spans="1:36" ht="18.75" x14ac:dyDescent="0.25">
      <c r="A278" s="1034"/>
      <c r="B278" s="1037"/>
      <c r="C278" s="1040"/>
      <c r="D278" s="1043"/>
      <c r="E278" s="276" t="s">
        <v>835</v>
      </c>
      <c r="F278" s="276">
        <v>0</v>
      </c>
      <c r="G278" s="276">
        <v>0</v>
      </c>
      <c r="H278" s="276">
        <v>0</v>
      </c>
      <c r="I278" s="337">
        <v>0.9</v>
      </c>
      <c r="J278" s="337">
        <v>2.1</v>
      </c>
      <c r="K278" s="337">
        <v>2.2999999999999998</v>
      </c>
      <c r="L278" s="337">
        <v>0.5</v>
      </c>
      <c r="M278" s="337">
        <v>0.7</v>
      </c>
      <c r="N278" s="337">
        <v>0.2</v>
      </c>
      <c r="O278" s="337">
        <v>2.2999999999999998</v>
      </c>
      <c r="P278" s="337">
        <v>2.2999999999999998</v>
      </c>
      <c r="Q278" s="337">
        <v>3.1</v>
      </c>
      <c r="R278" s="327">
        <v>244</v>
      </c>
      <c r="S278" s="327">
        <v>244</v>
      </c>
      <c r="T278" s="327">
        <v>244</v>
      </c>
      <c r="U278" s="328">
        <v>244</v>
      </c>
      <c r="V278" s="336">
        <f t="shared" si="49"/>
        <v>0</v>
      </c>
      <c r="W278" s="330">
        <f t="shared" si="50"/>
        <v>1.7666666666666666</v>
      </c>
      <c r="X278" s="330">
        <f t="shared" si="51"/>
        <v>0.46666666666666662</v>
      </c>
      <c r="Y278" s="331">
        <f t="shared" si="52"/>
        <v>2.5666666666666664</v>
      </c>
      <c r="Z278" s="1046"/>
      <c r="AA278" s="1049"/>
      <c r="AB278" s="1049"/>
      <c r="AC278" s="1049"/>
      <c r="AD278" s="1049"/>
      <c r="AE278" s="1049"/>
      <c r="AF278" s="1049"/>
      <c r="AG278" s="1049"/>
      <c r="AH278" s="1031"/>
      <c r="AI278" s="1028"/>
      <c r="AJ278" s="1031"/>
    </row>
    <row r="279" spans="1:36" ht="18.75" x14ac:dyDescent="0.25">
      <c r="A279" s="1034"/>
      <c r="B279" s="1037"/>
      <c r="C279" s="1040"/>
      <c r="D279" s="1043"/>
      <c r="E279" s="333"/>
      <c r="F279" s="333"/>
      <c r="G279" s="333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34"/>
      <c r="S279" s="334"/>
      <c r="T279" s="334"/>
      <c r="U279" s="335"/>
      <c r="V279" s="336">
        <f t="shared" si="49"/>
        <v>0</v>
      </c>
      <c r="W279" s="330">
        <f t="shared" si="50"/>
        <v>0</v>
      </c>
      <c r="X279" s="330">
        <f t="shared" si="51"/>
        <v>0</v>
      </c>
      <c r="Y279" s="331">
        <f t="shared" si="52"/>
        <v>0</v>
      </c>
      <c r="Z279" s="1046"/>
      <c r="AA279" s="1049"/>
      <c r="AB279" s="1049"/>
      <c r="AC279" s="1049"/>
      <c r="AD279" s="1049"/>
      <c r="AE279" s="1049"/>
      <c r="AF279" s="1049"/>
      <c r="AG279" s="1049"/>
      <c r="AH279" s="1031"/>
      <c r="AI279" s="1028"/>
      <c r="AJ279" s="1031"/>
    </row>
    <row r="280" spans="1:36" ht="18.75" x14ac:dyDescent="0.25">
      <c r="A280" s="1034"/>
      <c r="B280" s="1037"/>
      <c r="C280" s="1040"/>
      <c r="D280" s="1043"/>
      <c r="E280" s="337"/>
      <c r="F280" s="337"/>
      <c r="G280" s="337"/>
      <c r="H280" s="337"/>
      <c r="I280" s="337"/>
      <c r="J280" s="337"/>
      <c r="K280" s="337"/>
      <c r="L280" s="337"/>
      <c r="M280" s="337"/>
      <c r="N280" s="337"/>
      <c r="O280" s="337"/>
      <c r="P280" s="337"/>
      <c r="Q280" s="337"/>
      <c r="R280" s="327"/>
      <c r="S280" s="327"/>
      <c r="T280" s="327"/>
      <c r="U280" s="328"/>
      <c r="V280" s="336">
        <f t="shared" si="49"/>
        <v>0</v>
      </c>
      <c r="W280" s="330">
        <f t="shared" si="50"/>
        <v>0</v>
      </c>
      <c r="X280" s="330">
        <f t="shared" si="51"/>
        <v>0</v>
      </c>
      <c r="Y280" s="331">
        <f t="shared" si="52"/>
        <v>0</v>
      </c>
      <c r="Z280" s="1046"/>
      <c r="AA280" s="1049"/>
      <c r="AB280" s="1049"/>
      <c r="AC280" s="1049"/>
      <c r="AD280" s="1049"/>
      <c r="AE280" s="1049"/>
      <c r="AF280" s="1049"/>
      <c r="AG280" s="1049"/>
      <c r="AH280" s="1031"/>
      <c r="AI280" s="1028"/>
      <c r="AJ280" s="1031"/>
    </row>
    <row r="281" spans="1:36" ht="18.75" x14ac:dyDescent="0.25">
      <c r="A281" s="1034"/>
      <c r="B281" s="1037"/>
      <c r="C281" s="1040"/>
      <c r="D281" s="1043"/>
      <c r="E281" s="333"/>
      <c r="F281" s="333"/>
      <c r="G281" s="333"/>
      <c r="H281" s="333"/>
      <c r="I281" s="333"/>
      <c r="J281" s="333"/>
      <c r="K281" s="333"/>
      <c r="L281" s="333"/>
      <c r="M281" s="333"/>
      <c r="N281" s="333"/>
      <c r="O281" s="333"/>
      <c r="P281" s="333"/>
      <c r="Q281" s="333"/>
      <c r="R281" s="334"/>
      <c r="S281" s="334"/>
      <c r="T281" s="334"/>
      <c r="U281" s="335"/>
      <c r="V281" s="336">
        <f t="shared" si="49"/>
        <v>0</v>
      </c>
      <c r="W281" s="330">
        <f t="shared" si="50"/>
        <v>0</v>
      </c>
      <c r="X281" s="330">
        <f t="shared" si="51"/>
        <v>0</v>
      </c>
      <c r="Y281" s="331">
        <f t="shared" si="52"/>
        <v>0</v>
      </c>
      <c r="Z281" s="1046"/>
      <c r="AA281" s="1049"/>
      <c r="AB281" s="1049"/>
      <c r="AC281" s="1049"/>
      <c r="AD281" s="1049"/>
      <c r="AE281" s="1049"/>
      <c r="AF281" s="1049"/>
      <c r="AG281" s="1049"/>
      <c r="AH281" s="1031"/>
      <c r="AI281" s="1028"/>
      <c r="AJ281" s="1031"/>
    </row>
    <row r="282" spans="1:36" ht="18.75" x14ac:dyDescent="0.25">
      <c r="A282" s="1034"/>
      <c r="B282" s="1037"/>
      <c r="C282" s="1040"/>
      <c r="D282" s="1043"/>
      <c r="E282" s="337"/>
      <c r="F282" s="337"/>
      <c r="G282" s="337"/>
      <c r="H282" s="337"/>
      <c r="I282" s="337"/>
      <c r="J282" s="337"/>
      <c r="K282" s="337"/>
      <c r="L282" s="337"/>
      <c r="M282" s="337"/>
      <c r="N282" s="337"/>
      <c r="O282" s="337"/>
      <c r="P282" s="337"/>
      <c r="Q282" s="337"/>
      <c r="R282" s="327"/>
      <c r="S282" s="327"/>
      <c r="T282" s="327"/>
      <c r="U282" s="328"/>
      <c r="V282" s="336">
        <f t="shared" si="49"/>
        <v>0</v>
      </c>
      <c r="W282" s="330">
        <f t="shared" si="50"/>
        <v>0</v>
      </c>
      <c r="X282" s="330">
        <f t="shared" si="51"/>
        <v>0</v>
      </c>
      <c r="Y282" s="331">
        <f t="shared" si="52"/>
        <v>0</v>
      </c>
      <c r="Z282" s="1046"/>
      <c r="AA282" s="1049"/>
      <c r="AB282" s="1049"/>
      <c r="AC282" s="1049"/>
      <c r="AD282" s="1049"/>
      <c r="AE282" s="1049"/>
      <c r="AF282" s="1049"/>
      <c r="AG282" s="1049"/>
      <c r="AH282" s="1031"/>
      <c r="AI282" s="1028"/>
      <c r="AJ282" s="1031"/>
    </row>
    <row r="283" spans="1:36" ht="18.75" x14ac:dyDescent="0.25">
      <c r="A283" s="1034"/>
      <c r="B283" s="1037"/>
      <c r="C283" s="1040"/>
      <c r="D283" s="1043"/>
      <c r="E283" s="333"/>
      <c r="F283" s="333"/>
      <c r="G283" s="333"/>
      <c r="H283" s="333"/>
      <c r="I283" s="333"/>
      <c r="J283" s="333"/>
      <c r="K283" s="333"/>
      <c r="L283" s="333"/>
      <c r="M283" s="333"/>
      <c r="N283" s="333"/>
      <c r="O283" s="333"/>
      <c r="P283" s="333"/>
      <c r="Q283" s="333"/>
      <c r="R283" s="334"/>
      <c r="S283" s="334"/>
      <c r="T283" s="334"/>
      <c r="U283" s="335"/>
      <c r="V283" s="336">
        <f t="shared" si="49"/>
        <v>0</v>
      </c>
      <c r="W283" s="330">
        <f t="shared" si="50"/>
        <v>0</v>
      </c>
      <c r="X283" s="330">
        <f t="shared" si="51"/>
        <v>0</v>
      </c>
      <c r="Y283" s="331">
        <f t="shared" si="52"/>
        <v>0</v>
      </c>
      <c r="Z283" s="1046"/>
      <c r="AA283" s="1049"/>
      <c r="AB283" s="1049"/>
      <c r="AC283" s="1049"/>
      <c r="AD283" s="1049"/>
      <c r="AE283" s="1049"/>
      <c r="AF283" s="1049"/>
      <c r="AG283" s="1049"/>
      <c r="AH283" s="1031"/>
      <c r="AI283" s="1028"/>
      <c r="AJ283" s="1031"/>
    </row>
    <row r="284" spans="1:36" ht="18.75" x14ac:dyDescent="0.25">
      <c r="A284" s="1034"/>
      <c r="B284" s="1037"/>
      <c r="C284" s="1040"/>
      <c r="D284" s="1043"/>
      <c r="E284" s="337"/>
      <c r="F284" s="337"/>
      <c r="G284" s="337"/>
      <c r="H284" s="337"/>
      <c r="I284" s="337"/>
      <c r="J284" s="337"/>
      <c r="K284" s="337"/>
      <c r="L284" s="337"/>
      <c r="M284" s="337"/>
      <c r="N284" s="337"/>
      <c r="O284" s="337"/>
      <c r="P284" s="337"/>
      <c r="Q284" s="337"/>
      <c r="R284" s="327"/>
      <c r="S284" s="327"/>
      <c r="T284" s="327"/>
      <c r="U284" s="328"/>
      <c r="V284" s="336">
        <f t="shared" si="49"/>
        <v>0</v>
      </c>
      <c r="W284" s="330">
        <f t="shared" si="50"/>
        <v>0</v>
      </c>
      <c r="X284" s="330">
        <f t="shared" si="51"/>
        <v>0</v>
      </c>
      <c r="Y284" s="331">
        <f t="shared" si="52"/>
        <v>0</v>
      </c>
      <c r="Z284" s="1046"/>
      <c r="AA284" s="1049"/>
      <c r="AB284" s="1049"/>
      <c r="AC284" s="1049"/>
      <c r="AD284" s="1049"/>
      <c r="AE284" s="1049"/>
      <c r="AF284" s="1049"/>
      <c r="AG284" s="1049"/>
      <c r="AH284" s="1031"/>
      <c r="AI284" s="1028"/>
      <c r="AJ284" s="1031"/>
    </row>
    <row r="285" spans="1:36" ht="18.75" x14ac:dyDescent="0.25">
      <c r="A285" s="1034"/>
      <c r="B285" s="1037"/>
      <c r="C285" s="1040"/>
      <c r="D285" s="1043"/>
      <c r="E285" s="333"/>
      <c r="F285" s="333"/>
      <c r="G285" s="333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4"/>
      <c r="S285" s="334"/>
      <c r="T285" s="334"/>
      <c r="U285" s="335"/>
      <c r="V285" s="336">
        <f t="shared" si="49"/>
        <v>0</v>
      </c>
      <c r="W285" s="330">
        <f t="shared" si="50"/>
        <v>0</v>
      </c>
      <c r="X285" s="330">
        <f t="shared" si="51"/>
        <v>0</v>
      </c>
      <c r="Y285" s="331">
        <f t="shared" si="52"/>
        <v>0</v>
      </c>
      <c r="Z285" s="1046"/>
      <c r="AA285" s="1049"/>
      <c r="AB285" s="1049"/>
      <c r="AC285" s="1049"/>
      <c r="AD285" s="1049"/>
      <c r="AE285" s="1049"/>
      <c r="AF285" s="1049"/>
      <c r="AG285" s="1049"/>
      <c r="AH285" s="1031"/>
      <c r="AI285" s="1028"/>
      <c r="AJ285" s="1031"/>
    </row>
    <row r="286" spans="1:36" ht="18.75" x14ac:dyDescent="0.25">
      <c r="A286" s="1034"/>
      <c r="B286" s="1037"/>
      <c r="C286" s="1040"/>
      <c r="D286" s="1043"/>
      <c r="E286" s="337"/>
      <c r="F286" s="337"/>
      <c r="G286" s="337"/>
      <c r="H286" s="337"/>
      <c r="I286" s="337"/>
      <c r="J286" s="337"/>
      <c r="K286" s="337"/>
      <c r="L286" s="337"/>
      <c r="M286" s="337"/>
      <c r="N286" s="337"/>
      <c r="O286" s="337"/>
      <c r="P286" s="337"/>
      <c r="Q286" s="337"/>
      <c r="R286" s="327"/>
      <c r="S286" s="327"/>
      <c r="T286" s="327"/>
      <c r="U286" s="328"/>
      <c r="V286" s="336">
        <f t="shared" si="49"/>
        <v>0</v>
      </c>
      <c r="W286" s="330">
        <f t="shared" si="50"/>
        <v>0</v>
      </c>
      <c r="X286" s="330">
        <f t="shared" si="51"/>
        <v>0</v>
      </c>
      <c r="Y286" s="331">
        <f t="shared" si="52"/>
        <v>0</v>
      </c>
      <c r="Z286" s="1046"/>
      <c r="AA286" s="1049"/>
      <c r="AB286" s="1049"/>
      <c r="AC286" s="1049"/>
      <c r="AD286" s="1049"/>
      <c r="AE286" s="1049"/>
      <c r="AF286" s="1049"/>
      <c r="AG286" s="1049"/>
      <c r="AH286" s="1031"/>
      <c r="AI286" s="1028"/>
      <c r="AJ286" s="1031"/>
    </row>
    <row r="287" spans="1:36" ht="18.75" x14ac:dyDescent="0.25">
      <c r="A287" s="1034"/>
      <c r="B287" s="1037"/>
      <c r="C287" s="1040"/>
      <c r="D287" s="104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4"/>
      <c r="S287" s="334"/>
      <c r="T287" s="334"/>
      <c r="U287" s="335"/>
      <c r="V287" s="336">
        <f t="shared" si="49"/>
        <v>0</v>
      </c>
      <c r="W287" s="330">
        <f t="shared" si="50"/>
        <v>0</v>
      </c>
      <c r="X287" s="330">
        <f t="shared" si="51"/>
        <v>0</v>
      </c>
      <c r="Y287" s="331">
        <f t="shared" si="52"/>
        <v>0</v>
      </c>
      <c r="Z287" s="1046"/>
      <c r="AA287" s="1049"/>
      <c r="AB287" s="1049"/>
      <c r="AC287" s="1049"/>
      <c r="AD287" s="1049"/>
      <c r="AE287" s="1049"/>
      <c r="AF287" s="1049"/>
      <c r="AG287" s="1049"/>
      <c r="AH287" s="1031"/>
      <c r="AI287" s="1028"/>
      <c r="AJ287" s="1031"/>
    </row>
    <row r="288" spans="1:36" ht="18.75" x14ac:dyDescent="0.25">
      <c r="A288" s="1034"/>
      <c r="B288" s="1037"/>
      <c r="C288" s="1040"/>
      <c r="D288" s="1043"/>
      <c r="E288" s="337"/>
      <c r="F288" s="337"/>
      <c r="G288" s="337"/>
      <c r="H288" s="337"/>
      <c r="I288" s="337"/>
      <c r="J288" s="337"/>
      <c r="K288" s="337"/>
      <c r="L288" s="337"/>
      <c r="M288" s="337"/>
      <c r="N288" s="337"/>
      <c r="O288" s="337"/>
      <c r="P288" s="337"/>
      <c r="Q288" s="337"/>
      <c r="R288" s="327"/>
      <c r="S288" s="327"/>
      <c r="T288" s="327"/>
      <c r="U288" s="328"/>
      <c r="V288" s="336">
        <f t="shared" ref="V288:V371" si="79">IF(AND(F288=0,G288=0,H288=0),0,IF(AND(F288=0,G288=0),H288,IF(AND(F288=0,H288=0),G288,IF(AND(G288=0,H288=0),F288,IF(F288=0,(G288+H288)/2,IF(G288=0,(F288+H288)/2,IF(H288=0,(F288+G288)/2,(F288+G288+H288)/3)))))))</f>
        <v>0</v>
      </c>
      <c r="W288" s="330">
        <f t="shared" ref="W288:W371" si="80">IF(AND(I288=0,J288=0,K288=0),0,IF(AND(I288=0,J288=0),K288,IF(AND(I288=0,K288=0),J288,IF(AND(J288=0,K288=0),I288,IF(I288=0,(J288+K288)/2,IF(J288=0,(I288+K288)/2,IF(K288=0,(I288+J288)/2,(I288+J288+K288)/3)))))))</f>
        <v>0</v>
      </c>
      <c r="X288" s="330">
        <f t="shared" ref="X288:X371" si="81">IF(AND(L288=0,M288=0,N288=0),0,IF(AND(L288=0,M288=0),N288,IF(AND(L288=0,N288=0),M288,IF(AND(M288=0,N288=0),L288,IF(L288=0,(M288+N288)/2,IF(M288=0,(L288+N288)/2,IF(N288=0,(L288+M288)/2,(L288+M288+N288)/3)))))))</f>
        <v>0</v>
      </c>
      <c r="Y288" s="331">
        <f t="shared" ref="Y288:Y371" si="82">IF(AND(O288=0,P288=0,Q288=0),0,IF(AND(O288=0,P288=0),Q288,IF(AND(O288=0,Q288=0),P288,IF(AND(P288=0,Q288=0),O288,IF(O288=0,(P288+Q288)/2,IF(P288=0,(O288+Q288)/2,IF(Q288=0,(O288+P288)/2,(O288+P288+Q288)/3)))))))</f>
        <v>0</v>
      </c>
      <c r="Z288" s="1046"/>
      <c r="AA288" s="1049"/>
      <c r="AB288" s="1049"/>
      <c r="AC288" s="1049"/>
      <c r="AD288" s="1049"/>
      <c r="AE288" s="1049"/>
      <c r="AF288" s="1049"/>
      <c r="AG288" s="1049"/>
      <c r="AH288" s="1031"/>
      <c r="AI288" s="1028"/>
      <c r="AJ288" s="1031"/>
    </row>
    <row r="289" spans="1:36" ht="18.75" x14ac:dyDescent="0.25">
      <c r="A289" s="1034"/>
      <c r="B289" s="1037"/>
      <c r="C289" s="1040"/>
      <c r="D289" s="1043"/>
      <c r="E289" s="333"/>
      <c r="F289" s="333"/>
      <c r="G289" s="333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4"/>
      <c r="S289" s="334"/>
      <c r="T289" s="334"/>
      <c r="U289" s="335"/>
      <c r="V289" s="336">
        <f t="shared" si="79"/>
        <v>0</v>
      </c>
      <c r="W289" s="330">
        <f t="shared" si="80"/>
        <v>0</v>
      </c>
      <c r="X289" s="330">
        <f t="shared" si="81"/>
        <v>0</v>
      </c>
      <c r="Y289" s="331">
        <f t="shared" si="82"/>
        <v>0</v>
      </c>
      <c r="Z289" s="1046"/>
      <c r="AA289" s="1049"/>
      <c r="AB289" s="1049"/>
      <c r="AC289" s="1049"/>
      <c r="AD289" s="1049"/>
      <c r="AE289" s="1049"/>
      <c r="AF289" s="1049"/>
      <c r="AG289" s="1049"/>
      <c r="AH289" s="1031"/>
      <c r="AI289" s="1028"/>
      <c r="AJ289" s="1031"/>
    </row>
    <row r="290" spans="1:36" ht="19.5" thickBot="1" x14ac:dyDescent="0.3">
      <c r="A290" s="1035"/>
      <c r="B290" s="1038"/>
      <c r="C290" s="1041"/>
      <c r="D290" s="1044"/>
      <c r="E290" s="340"/>
      <c r="F290" s="340"/>
      <c r="G290" s="340"/>
      <c r="H290" s="340"/>
      <c r="I290" s="340"/>
      <c r="J290" s="340"/>
      <c r="K290" s="340"/>
      <c r="L290" s="340"/>
      <c r="M290" s="340"/>
      <c r="N290" s="340"/>
      <c r="O290" s="340"/>
      <c r="P290" s="340"/>
      <c r="Q290" s="340"/>
      <c r="R290" s="341"/>
      <c r="S290" s="341"/>
      <c r="T290" s="341"/>
      <c r="U290" s="342"/>
      <c r="V290" s="343">
        <f t="shared" si="79"/>
        <v>0</v>
      </c>
      <c r="W290" s="344">
        <f t="shared" si="80"/>
        <v>0</v>
      </c>
      <c r="X290" s="344">
        <f t="shared" si="81"/>
        <v>0</v>
      </c>
      <c r="Y290" s="345">
        <f t="shared" si="82"/>
        <v>0</v>
      </c>
      <c r="Z290" s="1047"/>
      <c r="AA290" s="1050"/>
      <c r="AB290" s="1050"/>
      <c r="AC290" s="1050"/>
      <c r="AD290" s="1050"/>
      <c r="AE290" s="1050"/>
      <c r="AF290" s="1050"/>
      <c r="AG290" s="1050"/>
      <c r="AH290" s="1032"/>
      <c r="AI290" s="1029"/>
      <c r="AJ290" s="1032"/>
    </row>
    <row r="291" spans="1:36" ht="18.75" x14ac:dyDescent="0.25">
      <c r="A291" s="1036">
        <v>15</v>
      </c>
      <c r="B291" s="1036" t="s">
        <v>114</v>
      </c>
      <c r="C291" s="1039" t="s">
        <v>88</v>
      </c>
      <c r="D291" s="1042">
        <f>160*0.9</f>
        <v>144</v>
      </c>
      <c r="E291" s="346"/>
      <c r="F291" s="299"/>
      <c r="G291" s="299"/>
      <c r="H291" s="299"/>
      <c r="I291" s="299"/>
      <c r="J291" s="299"/>
      <c r="K291" s="299"/>
      <c r="L291" s="299"/>
      <c r="M291" s="299"/>
      <c r="N291" s="299"/>
      <c r="O291" s="299"/>
      <c r="P291" s="299"/>
      <c r="Q291" s="299"/>
      <c r="R291" s="321"/>
      <c r="S291" s="321"/>
      <c r="T291" s="321"/>
      <c r="U291" s="322"/>
      <c r="V291" s="323">
        <f t="shared" ref="V291:V310" si="83">IF(AND(F291=0,G291=0,H291=0),0,IF(AND(F291=0,G291=0),H291,IF(AND(F291=0,H291=0),G291,IF(AND(G291=0,H291=0),F291,IF(F291=0,(G291+H291)/2,IF(G291=0,(F291+H291)/2,IF(H291=0,(F291+G291)/2,(F291+G291+H291)/3)))))))</f>
        <v>0</v>
      </c>
      <c r="W291" s="347">
        <f t="shared" ref="W291:W310" si="84">IF(AND(I291=0,J291=0,K291=0),0,IF(AND(I291=0,J291=0),K291,IF(AND(I291=0,K291=0),J291,IF(AND(J291=0,K291=0),I291,IF(I291=0,(J291+K291)/2,IF(J291=0,(I291+K291)/2,IF(K291=0,(I291+J291)/2,(I291+J291+K291)/3)))))))</f>
        <v>0</v>
      </c>
      <c r="X291" s="347">
        <f t="shared" ref="X291:X310" si="85">IF(AND(L291=0,M291=0,N291=0),0,IF(AND(L291=0,M291=0),N291,IF(AND(L291=0,N291=0),M291,IF(AND(M291=0,N291=0),L291,IF(L291=0,(M291+N291)/2,IF(M291=0,(L291+N291)/2,IF(N291=0,(L291+M291)/2,(L291+M291+N291)/3)))))))</f>
        <v>0</v>
      </c>
      <c r="Y291" s="348">
        <f t="shared" ref="Y291:Y310" si="86">IF(AND(O291=0,P291=0,Q291=0),0,IF(AND(O291=0,P291=0),Q291,IF(AND(O291=0,Q291=0),P291,IF(AND(P291=0,Q291=0),O291,IF(O291=0,(P291+Q291)/2,IF(P291=0,(O291+Q291)/2,IF(Q291=0,(O291+P291)/2,(O291+P291+Q291)/3)))))))</f>
        <v>0</v>
      </c>
      <c r="Z291" s="1045">
        <f t="shared" ref="Z291" si="87">SUM(V291:V310)</f>
        <v>0</v>
      </c>
      <c r="AA291" s="1048">
        <f t="shared" ref="AA291" si="88">SUM(W291:W310)</f>
        <v>0</v>
      </c>
      <c r="AB291" s="1048">
        <f t="shared" ref="AB291" si="89">SUM(X291:X310)</f>
        <v>77.099999999999994</v>
      </c>
      <c r="AC291" s="1048">
        <f t="shared" ref="AC291" si="90">SUM(Y291:Y310)</f>
        <v>60.15</v>
      </c>
      <c r="AD291" s="1048">
        <f t="shared" ref="AD291" si="91">Z291*0.38*0.9*SQRT(3)</f>
        <v>0</v>
      </c>
      <c r="AE291" s="1048">
        <f t="shared" ref="AE291" si="92">AA291*0.38*0.9*SQRT(3)</f>
        <v>0</v>
      </c>
      <c r="AF291" s="1048">
        <f t="shared" ref="AF291" si="93">AB291*0.38*0.9*SQRT(3)</f>
        <v>45.671062104137661</v>
      </c>
      <c r="AG291" s="1048">
        <f t="shared" ref="AG291" si="94">AC291*0.38*0.9*SQRT(3)</f>
        <v>35.630536777741646</v>
      </c>
      <c r="AH291" s="1030">
        <f>MAX(Z291:AC310)</f>
        <v>77.099999999999994</v>
      </c>
      <c r="AI291" s="1027">
        <f t="shared" ref="AI291" si="95">AH291*0.38*0.9*SQRT(3)</f>
        <v>45.671062104137661</v>
      </c>
      <c r="AJ291" s="1027">
        <f t="shared" ref="AJ291" si="96">D291-AI291</f>
        <v>98.328937895862339</v>
      </c>
    </row>
    <row r="292" spans="1:36" ht="18.75" x14ac:dyDescent="0.25">
      <c r="A292" s="1052"/>
      <c r="B292" s="1052"/>
      <c r="C292" s="1054"/>
      <c r="D292" s="1056"/>
      <c r="E292" s="276" t="s">
        <v>620</v>
      </c>
      <c r="F292" s="276">
        <v>0</v>
      </c>
      <c r="G292" s="276">
        <v>0</v>
      </c>
      <c r="H292" s="276">
        <v>0</v>
      </c>
      <c r="I292" s="276">
        <v>0</v>
      </c>
      <c r="J292" s="276">
        <v>0</v>
      </c>
      <c r="K292" s="276">
        <v>0</v>
      </c>
      <c r="L292" s="276">
        <v>0</v>
      </c>
      <c r="M292" s="276">
        <v>0</v>
      </c>
      <c r="N292" s="276">
        <v>0</v>
      </c>
      <c r="O292" s="276">
        <v>0</v>
      </c>
      <c r="P292" s="276">
        <v>0</v>
      </c>
      <c r="Q292" s="276">
        <v>0</v>
      </c>
      <c r="R292" s="327"/>
      <c r="S292" s="327"/>
      <c r="T292" s="327"/>
      <c r="U292" s="328"/>
      <c r="V292" s="336">
        <f t="shared" si="83"/>
        <v>0</v>
      </c>
      <c r="W292" s="330">
        <f t="shared" si="84"/>
        <v>0</v>
      </c>
      <c r="X292" s="330">
        <f t="shared" si="85"/>
        <v>0</v>
      </c>
      <c r="Y292" s="331">
        <f t="shared" si="86"/>
        <v>0</v>
      </c>
      <c r="Z292" s="1046"/>
      <c r="AA292" s="1049"/>
      <c r="AB292" s="1049"/>
      <c r="AC292" s="1049"/>
      <c r="AD292" s="1049"/>
      <c r="AE292" s="1049"/>
      <c r="AF292" s="1049"/>
      <c r="AG292" s="1049"/>
      <c r="AH292" s="1031"/>
      <c r="AI292" s="1028"/>
      <c r="AJ292" s="1028"/>
    </row>
    <row r="293" spans="1:36" ht="18.75" x14ac:dyDescent="0.25">
      <c r="A293" s="1052"/>
      <c r="B293" s="1052"/>
      <c r="C293" s="1054"/>
      <c r="D293" s="1056"/>
      <c r="E293" s="333"/>
      <c r="F293" s="333"/>
      <c r="G293" s="333"/>
      <c r="H293" s="333"/>
      <c r="I293" s="333"/>
      <c r="J293" s="333"/>
      <c r="K293" s="333"/>
      <c r="L293" s="333"/>
      <c r="M293" s="333"/>
      <c r="N293" s="333"/>
      <c r="O293" s="333"/>
      <c r="P293" s="333"/>
      <c r="Q293" s="333"/>
      <c r="R293" s="334"/>
      <c r="S293" s="334"/>
      <c r="T293" s="334"/>
      <c r="U293" s="335"/>
      <c r="V293" s="336">
        <f t="shared" si="83"/>
        <v>0</v>
      </c>
      <c r="W293" s="330">
        <f t="shared" si="84"/>
        <v>0</v>
      </c>
      <c r="X293" s="330">
        <f t="shared" si="85"/>
        <v>0</v>
      </c>
      <c r="Y293" s="331">
        <f t="shared" si="86"/>
        <v>0</v>
      </c>
      <c r="Z293" s="1046"/>
      <c r="AA293" s="1049"/>
      <c r="AB293" s="1049"/>
      <c r="AC293" s="1049"/>
      <c r="AD293" s="1049"/>
      <c r="AE293" s="1049"/>
      <c r="AF293" s="1049"/>
      <c r="AG293" s="1049"/>
      <c r="AH293" s="1031"/>
      <c r="AI293" s="1028"/>
      <c r="AJ293" s="1028"/>
    </row>
    <row r="294" spans="1:36" ht="18.75" x14ac:dyDescent="0.25">
      <c r="A294" s="1052"/>
      <c r="B294" s="1052"/>
      <c r="C294" s="1054"/>
      <c r="D294" s="1056"/>
      <c r="E294" s="276" t="s">
        <v>1092</v>
      </c>
      <c r="F294" s="276">
        <v>0</v>
      </c>
      <c r="G294" s="276">
        <v>0</v>
      </c>
      <c r="H294" s="276">
        <v>0</v>
      </c>
      <c r="I294" s="337">
        <v>0</v>
      </c>
      <c r="J294" s="337">
        <v>0</v>
      </c>
      <c r="K294" s="337">
        <v>0</v>
      </c>
      <c r="L294" s="337">
        <v>31</v>
      </c>
      <c r="M294" s="337">
        <v>23.6</v>
      </c>
      <c r="N294" s="337">
        <v>16.2</v>
      </c>
      <c r="O294" s="337">
        <v>32</v>
      </c>
      <c r="P294" s="337">
        <v>24</v>
      </c>
      <c r="Q294" s="337">
        <v>17.100000000000001</v>
      </c>
      <c r="R294" s="327"/>
      <c r="S294" s="327"/>
      <c r="T294" s="327"/>
      <c r="U294" s="328"/>
      <c r="V294" s="336">
        <f t="shared" si="83"/>
        <v>0</v>
      </c>
      <c r="W294" s="330">
        <f t="shared" si="84"/>
        <v>0</v>
      </c>
      <c r="X294" s="330">
        <f t="shared" si="85"/>
        <v>23.599999999999998</v>
      </c>
      <c r="Y294" s="331">
        <f t="shared" si="86"/>
        <v>24.366666666666664</v>
      </c>
      <c r="Z294" s="1046"/>
      <c r="AA294" s="1049"/>
      <c r="AB294" s="1049"/>
      <c r="AC294" s="1049"/>
      <c r="AD294" s="1049"/>
      <c r="AE294" s="1049"/>
      <c r="AF294" s="1049"/>
      <c r="AG294" s="1049"/>
      <c r="AH294" s="1031"/>
      <c r="AI294" s="1028"/>
      <c r="AJ294" s="1028"/>
    </row>
    <row r="295" spans="1:36" ht="18.75" x14ac:dyDescent="0.25">
      <c r="A295" s="1052"/>
      <c r="B295" s="1052"/>
      <c r="C295" s="1054"/>
      <c r="D295" s="1056"/>
      <c r="E295" s="333"/>
      <c r="F295" s="333"/>
      <c r="G295" s="333"/>
      <c r="H295" s="333"/>
      <c r="I295" s="333"/>
      <c r="J295" s="333"/>
      <c r="K295" s="333"/>
      <c r="L295" s="333"/>
      <c r="M295" s="333"/>
      <c r="N295" s="333"/>
      <c r="O295" s="333"/>
      <c r="P295" s="333"/>
      <c r="Q295" s="333"/>
      <c r="R295" s="334"/>
      <c r="S295" s="334"/>
      <c r="T295" s="334"/>
      <c r="U295" s="335"/>
      <c r="V295" s="336">
        <f t="shared" si="83"/>
        <v>0</v>
      </c>
      <c r="W295" s="330">
        <f t="shared" si="84"/>
        <v>0</v>
      </c>
      <c r="X295" s="330">
        <f t="shared" si="85"/>
        <v>0</v>
      </c>
      <c r="Y295" s="331">
        <f t="shared" si="86"/>
        <v>0</v>
      </c>
      <c r="Z295" s="1046"/>
      <c r="AA295" s="1049"/>
      <c r="AB295" s="1049"/>
      <c r="AC295" s="1049"/>
      <c r="AD295" s="1049"/>
      <c r="AE295" s="1049"/>
      <c r="AF295" s="1049"/>
      <c r="AG295" s="1049"/>
      <c r="AH295" s="1031"/>
      <c r="AI295" s="1028"/>
      <c r="AJ295" s="1028"/>
    </row>
    <row r="296" spans="1:36" ht="18.75" x14ac:dyDescent="0.25">
      <c r="A296" s="1052"/>
      <c r="B296" s="1052"/>
      <c r="C296" s="1054"/>
      <c r="D296" s="1056"/>
      <c r="E296" s="276" t="s">
        <v>916</v>
      </c>
      <c r="F296" s="276"/>
      <c r="G296" s="276"/>
      <c r="H296" s="276"/>
      <c r="I296" s="337"/>
      <c r="J296" s="337"/>
      <c r="K296" s="337"/>
      <c r="L296" s="337">
        <v>33.299999999999997</v>
      </c>
      <c r="M296" s="337">
        <v>35.4</v>
      </c>
      <c r="N296" s="337">
        <v>33.799999999999997</v>
      </c>
      <c r="O296" s="337">
        <v>33.5</v>
      </c>
      <c r="P296" s="337">
        <v>37</v>
      </c>
      <c r="Q296" s="337">
        <v>34.9</v>
      </c>
      <c r="R296" s="327"/>
      <c r="S296" s="327"/>
      <c r="T296" s="327"/>
      <c r="U296" s="328"/>
      <c r="V296" s="336">
        <f t="shared" si="83"/>
        <v>0</v>
      </c>
      <c r="W296" s="330">
        <f t="shared" si="84"/>
        <v>0</v>
      </c>
      <c r="X296" s="330">
        <f t="shared" si="85"/>
        <v>34.166666666666664</v>
      </c>
      <c r="Y296" s="331">
        <f t="shared" si="86"/>
        <v>35.133333333333333</v>
      </c>
      <c r="Z296" s="1046"/>
      <c r="AA296" s="1049"/>
      <c r="AB296" s="1049"/>
      <c r="AC296" s="1049"/>
      <c r="AD296" s="1049"/>
      <c r="AE296" s="1049"/>
      <c r="AF296" s="1049"/>
      <c r="AG296" s="1049"/>
      <c r="AH296" s="1031"/>
      <c r="AI296" s="1028"/>
      <c r="AJ296" s="1028"/>
    </row>
    <row r="297" spans="1:36" ht="18.75" x14ac:dyDescent="0.25">
      <c r="A297" s="1052"/>
      <c r="B297" s="1052"/>
      <c r="C297" s="1054"/>
      <c r="D297" s="1056"/>
      <c r="E297" s="333"/>
      <c r="F297" s="333"/>
      <c r="G297" s="333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4"/>
      <c r="S297" s="334"/>
      <c r="T297" s="334"/>
      <c r="U297" s="335"/>
      <c r="V297" s="336">
        <f t="shared" si="83"/>
        <v>0</v>
      </c>
      <c r="W297" s="330">
        <f t="shared" si="84"/>
        <v>0</v>
      </c>
      <c r="X297" s="330">
        <f t="shared" si="85"/>
        <v>0</v>
      </c>
      <c r="Y297" s="331">
        <f t="shared" si="86"/>
        <v>0</v>
      </c>
      <c r="Z297" s="1046"/>
      <c r="AA297" s="1049"/>
      <c r="AB297" s="1049"/>
      <c r="AC297" s="1049"/>
      <c r="AD297" s="1049"/>
      <c r="AE297" s="1049"/>
      <c r="AF297" s="1049"/>
      <c r="AG297" s="1049"/>
      <c r="AH297" s="1031"/>
      <c r="AI297" s="1028"/>
      <c r="AJ297" s="1028"/>
    </row>
    <row r="298" spans="1:36" ht="18.75" x14ac:dyDescent="0.25">
      <c r="A298" s="1052"/>
      <c r="B298" s="1052"/>
      <c r="C298" s="1054"/>
      <c r="D298" s="1056"/>
      <c r="E298" s="276" t="s">
        <v>1093</v>
      </c>
      <c r="F298" s="337"/>
      <c r="G298" s="337"/>
      <c r="H298" s="337"/>
      <c r="I298" s="337"/>
      <c r="J298" s="337"/>
      <c r="K298" s="337"/>
      <c r="L298" s="337">
        <v>35.6</v>
      </c>
      <c r="M298" s="337">
        <v>2.2000000000000002</v>
      </c>
      <c r="N298" s="337">
        <v>20.2</v>
      </c>
      <c r="O298" s="337">
        <v>0.5</v>
      </c>
      <c r="P298" s="337">
        <v>0</v>
      </c>
      <c r="Q298" s="337">
        <v>0.8</v>
      </c>
      <c r="R298" s="327"/>
      <c r="S298" s="327"/>
      <c r="T298" s="327"/>
      <c r="U298" s="328"/>
      <c r="V298" s="336">
        <f t="shared" si="83"/>
        <v>0</v>
      </c>
      <c r="W298" s="330">
        <f t="shared" si="84"/>
        <v>0</v>
      </c>
      <c r="X298" s="330">
        <f t="shared" si="85"/>
        <v>19.333333333333332</v>
      </c>
      <c r="Y298" s="331">
        <f t="shared" si="86"/>
        <v>0.65</v>
      </c>
      <c r="Z298" s="1046"/>
      <c r="AA298" s="1049"/>
      <c r="AB298" s="1049"/>
      <c r="AC298" s="1049"/>
      <c r="AD298" s="1049"/>
      <c r="AE298" s="1049"/>
      <c r="AF298" s="1049"/>
      <c r="AG298" s="1049"/>
      <c r="AH298" s="1031"/>
      <c r="AI298" s="1028"/>
      <c r="AJ298" s="1028"/>
    </row>
    <row r="299" spans="1:36" ht="18.75" x14ac:dyDescent="0.25">
      <c r="A299" s="1052"/>
      <c r="B299" s="1052"/>
      <c r="C299" s="1054"/>
      <c r="D299" s="1056"/>
      <c r="E299" s="333"/>
      <c r="F299" s="333"/>
      <c r="G299" s="333"/>
      <c r="H299" s="333"/>
      <c r="I299" s="333"/>
      <c r="J299" s="333"/>
      <c r="K299" s="333"/>
      <c r="L299" s="333"/>
      <c r="M299" s="333"/>
      <c r="N299" s="333"/>
      <c r="O299" s="333"/>
      <c r="P299" s="333"/>
      <c r="Q299" s="333"/>
      <c r="R299" s="334"/>
      <c r="S299" s="334"/>
      <c r="T299" s="334"/>
      <c r="U299" s="335"/>
      <c r="V299" s="336">
        <f t="shared" si="83"/>
        <v>0</v>
      </c>
      <c r="W299" s="330">
        <f t="shared" si="84"/>
        <v>0</v>
      </c>
      <c r="X299" s="330">
        <f t="shared" si="85"/>
        <v>0</v>
      </c>
      <c r="Y299" s="331">
        <f t="shared" si="86"/>
        <v>0</v>
      </c>
      <c r="Z299" s="1046"/>
      <c r="AA299" s="1049"/>
      <c r="AB299" s="1049"/>
      <c r="AC299" s="1049"/>
      <c r="AD299" s="1049"/>
      <c r="AE299" s="1049"/>
      <c r="AF299" s="1049"/>
      <c r="AG299" s="1049"/>
      <c r="AH299" s="1031"/>
      <c r="AI299" s="1028"/>
      <c r="AJ299" s="1028"/>
    </row>
    <row r="300" spans="1:36" ht="18.75" x14ac:dyDescent="0.25">
      <c r="A300" s="1052"/>
      <c r="B300" s="1052"/>
      <c r="C300" s="1054"/>
      <c r="D300" s="1056"/>
      <c r="E300" s="337"/>
      <c r="F300" s="337"/>
      <c r="G300" s="337"/>
      <c r="H300" s="337"/>
      <c r="I300" s="337"/>
      <c r="J300" s="337"/>
      <c r="K300" s="337"/>
      <c r="L300" s="337"/>
      <c r="M300" s="337"/>
      <c r="N300" s="337"/>
      <c r="O300" s="337"/>
      <c r="P300" s="337"/>
      <c r="Q300" s="337"/>
      <c r="R300" s="327"/>
      <c r="S300" s="327"/>
      <c r="T300" s="327"/>
      <c r="U300" s="328"/>
      <c r="V300" s="336">
        <f t="shared" si="83"/>
        <v>0</v>
      </c>
      <c r="W300" s="330">
        <f t="shared" si="84"/>
        <v>0</v>
      </c>
      <c r="X300" s="330">
        <f t="shared" si="85"/>
        <v>0</v>
      </c>
      <c r="Y300" s="331">
        <f t="shared" si="86"/>
        <v>0</v>
      </c>
      <c r="Z300" s="1046"/>
      <c r="AA300" s="1049"/>
      <c r="AB300" s="1049"/>
      <c r="AC300" s="1049"/>
      <c r="AD300" s="1049"/>
      <c r="AE300" s="1049"/>
      <c r="AF300" s="1049"/>
      <c r="AG300" s="1049"/>
      <c r="AH300" s="1031"/>
      <c r="AI300" s="1028"/>
      <c r="AJ300" s="1028"/>
    </row>
    <row r="301" spans="1:36" ht="18.75" x14ac:dyDescent="0.25">
      <c r="A301" s="1052"/>
      <c r="B301" s="1052"/>
      <c r="C301" s="1054"/>
      <c r="D301" s="1056"/>
      <c r="E301" s="333"/>
      <c r="F301" s="333"/>
      <c r="G301" s="333"/>
      <c r="H301" s="333"/>
      <c r="I301" s="333"/>
      <c r="J301" s="333"/>
      <c r="K301" s="333"/>
      <c r="L301" s="333"/>
      <c r="M301" s="333"/>
      <c r="N301" s="333"/>
      <c r="O301" s="333"/>
      <c r="P301" s="333"/>
      <c r="Q301" s="333"/>
      <c r="R301" s="334"/>
      <c r="S301" s="334"/>
      <c r="T301" s="334"/>
      <c r="U301" s="335"/>
      <c r="V301" s="336">
        <f t="shared" si="83"/>
        <v>0</v>
      </c>
      <c r="W301" s="330">
        <f t="shared" si="84"/>
        <v>0</v>
      </c>
      <c r="X301" s="330">
        <f t="shared" si="85"/>
        <v>0</v>
      </c>
      <c r="Y301" s="331">
        <f t="shared" si="86"/>
        <v>0</v>
      </c>
      <c r="Z301" s="1046"/>
      <c r="AA301" s="1049"/>
      <c r="AB301" s="1049"/>
      <c r="AC301" s="1049"/>
      <c r="AD301" s="1049"/>
      <c r="AE301" s="1049"/>
      <c r="AF301" s="1049"/>
      <c r="AG301" s="1049"/>
      <c r="AH301" s="1031"/>
      <c r="AI301" s="1028"/>
      <c r="AJ301" s="1028"/>
    </row>
    <row r="302" spans="1:36" ht="18.75" x14ac:dyDescent="0.25">
      <c r="A302" s="1052"/>
      <c r="B302" s="1052"/>
      <c r="C302" s="1054"/>
      <c r="D302" s="1056"/>
      <c r="E302" s="337"/>
      <c r="F302" s="337"/>
      <c r="G302" s="337"/>
      <c r="H302" s="337"/>
      <c r="I302" s="337"/>
      <c r="J302" s="337"/>
      <c r="K302" s="337"/>
      <c r="L302" s="337"/>
      <c r="M302" s="337"/>
      <c r="N302" s="337"/>
      <c r="O302" s="337"/>
      <c r="P302" s="337"/>
      <c r="Q302" s="337"/>
      <c r="R302" s="327"/>
      <c r="S302" s="327"/>
      <c r="T302" s="327"/>
      <c r="U302" s="328"/>
      <c r="V302" s="336">
        <f t="shared" si="83"/>
        <v>0</v>
      </c>
      <c r="W302" s="330">
        <f t="shared" si="84"/>
        <v>0</v>
      </c>
      <c r="X302" s="330">
        <f t="shared" si="85"/>
        <v>0</v>
      </c>
      <c r="Y302" s="331">
        <f t="shared" si="86"/>
        <v>0</v>
      </c>
      <c r="Z302" s="1046"/>
      <c r="AA302" s="1049"/>
      <c r="AB302" s="1049"/>
      <c r="AC302" s="1049"/>
      <c r="AD302" s="1049"/>
      <c r="AE302" s="1049"/>
      <c r="AF302" s="1049"/>
      <c r="AG302" s="1049"/>
      <c r="AH302" s="1031"/>
      <c r="AI302" s="1028"/>
      <c r="AJ302" s="1028"/>
    </row>
    <row r="303" spans="1:36" ht="18.75" x14ac:dyDescent="0.25">
      <c r="A303" s="1052"/>
      <c r="B303" s="1052"/>
      <c r="C303" s="1054"/>
      <c r="D303" s="1056"/>
      <c r="E303" s="333"/>
      <c r="F303" s="333"/>
      <c r="G303" s="333"/>
      <c r="H303" s="333"/>
      <c r="I303" s="333"/>
      <c r="J303" s="333"/>
      <c r="K303" s="333"/>
      <c r="L303" s="333"/>
      <c r="M303" s="333"/>
      <c r="N303" s="333"/>
      <c r="O303" s="333"/>
      <c r="P303" s="333"/>
      <c r="Q303" s="333"/>
      <c r="R303" s="334"/>
      <c r="S303" s="334"/>
      <c r="T303" s="334"/>
      <c r="U303" s="335"/>
      <c r="V303" s="336">
        <f t="shared" si="83"/>
        <v>0</v>
      </c>
      <c r="W303" s="330">
        <f t="shared" si="84"/>
        <v>0</v>
      </c>
      <c r="X303" s="330">
        <f t="shared" si="85"/>
        <v>0</v>
      </c>
      <c r="Y303" s="331">
        <f t="shared" si="86"/>
        <v>0</v>
      </c>
      <c r="Z303" s="1046"/>
      <c r="AA303" s="1049"/>
      <c r="AB303" s="1049"/>
      <c r="AC303" s="1049"/>
      <c r="AD303" s="1049"/>
      <c r="AE303" s="1049"/>
      <c r="AF303" s="1049"/>
      <c r="AG303" s="1049"/>
      <c r="AH303" s="1031"/>
      <c r="AI303" s="1028"/>
      <c r="AJ303" s="1028"/>
    </row>
    <row r="304" spans="1:36" ht="18.75" x14ac:dyDescent="0.25">
      <c r="A304" s="1052"/>
      <c r="B304" s="1052"/>
      <c r="C304" s="1054"/>
      <c r="D304" s="1056"/>
      <c r="E304" s="337"/>
      <c r="F304" s="337"/>
      <c r="G304" s="337"/>
      <c r="H304" s="337"/>
      <c r="I304" s="337"/>
      <c r="J304" s="337"/>
      <c r="K304" s="337"/>
      <c r="L304" s="337"/>
      <c r="M304" s="337"/>
      <c r="N304" s="337"/>
      <c r="O304" s="337"/>
      <c r="P304" s="337"/>
      <c r="Q304" s="337"/>
      <c r="R304" s="327"/>
      <c r="S304" s="327"/>
      <c r="T304" s="327"/>
      <c r="U304" s="328"/>
      <c r="V304" s="336">
        <f t="shared" si="83"/>
        <v>0</v>
      </c>
      <c r="W304" s="330">
        <f t="shared" si="84"/>
        <v>0</v>
      </c>
      <c r="X304" s="330">
        <f t="shared" si="85"/>
        <v>0</v>
      </c>
      <c r="Y304" s="331">
        <f t="shared" si="86"/>
        <v>0</v>
      </c>
      <c r="Z304" s="1046"/>
      <c r="AA304" s="1049"/>
      <c r="AB304" s="1049"/>
      <c r="AC304" s="1049"/>
      <c r="AD304" s="1049"/>
      <c r="AE304" s="1049"/>
      <c r="AF304" s="1049"/>
      <c r="AG304" s="1049"/>
      <c r="AH304" s="1031"/>
      <c r="AI304" s="1028"/>
      <c r="AJ304" s="1028"/>
    </row>
    <row r="305" spans="1:36" ht="18.75" x14ac:dyDescent="0.25">
      <c r="A305" s="1052"/>
      <c r="B305" s="1052"/>
      <c r="C305" s="1054"/>
      <c r="D305" s="1056"/>
      <c r="E305" s="333"/>
      <c r="F305" s="333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333"/>
      <c r="R305" s="334"/>
      <c r="S305" s="334"/>
      <c r="T305" s="334"/>
      <c r="U305" s="335"/>
      <c r="V305" s="336">
        <f t="shared" si="83"/>
        <v>0</v>
      </c>
      <c r="W305" s="330">
        <f t="shared" si="84"/>
        <v>0</v>
      </c>
      <c r="X305" s="330">
        <f t="shared" si="85"/>
        <v>0</v>
      </c>
      <c r="Y305" s="331">
        <f t="shared" si="86"/>
        <v>0</v>
      </c>
      <c r="Z305" s="1046"/>
      <c r="AA305" s="1049"/>
      <c r="AB305" s="1049"/>
      <c r="AC305" s="1049"/>
      <c r="AD305" s="1049"/>
      <c r="AE305" s="1049"/>
      <c r="AF305" s="1049"/>
      <c r="AG305" s="1049"/>
      <c r="AH305" s="1031"/>
      <c r="AI305" s="1028"/>
      <c r="AJ305" s="1028"/>
    </row>
    <row r="306" spans="1:36" ht="18.75" x14ac:dyDescent="0.25">
      <c r="A306" s="1052"/>
      <c r="B306" s="1052"/>
      <c r="C306" s="1054"/>
      <c r="D306" s="1056"/>
      <c r="E306" s="337"/>
      <c r="F306" s="337"/>
      <c r="G306" s="337"/>
      <c r="H306" s="337"/>
      <c r="I306" s="337"/>
      <c r="J306" s="337"/>
      <c r="K306" s="337"/>
      <c r="L306" s="337"/>
      <c r="M306" s="337"/>
      <c r="N306" s="337"/>
      <c r="O306" s="337"/>
      <c r="P306" s="337"/>
      <c r="Q306" s="337"/>
      <c r="R306" s="327"/>
      <c r="S306" s="327"/>
      <c r="T306" s="327"/>
      <c r="U306" s="328"/>
      <c r="V306" s="336">
        <f t="shared" si="83"/>
        <v>0</v>
      </c>
      <c r="W306" s="330">
        <f t="shared" si="84"/>
        <v>0</v>
      </c>
      <c r="X306" s="330">
        <f t="shared" si="85"/>
        <v>0</v>
      </c>
      <c r="Y306" s="331">
        <f t="shared" si="86"/>
        <v>0</v>
      </c>
      <c r="Z306" s="1046"/>
      <c r="AA306" s="1049"/>
      <c r="AB306" s="1049"/>
      <c r="AC306" s="1049"/>
      <c r="AD306" s="1049"/>
      <c r="AE306" s="1049"/>
      <c r="AF306" s="1049"/>
      <c r="AG306" s="1049"/>
      <c r="AH306" s="1031"/>
      <c r="AI306" s="1028"/>
      <c r="AJ306" s="1028"/>
    </row>
    <row r="307" spans="1:36" ht="18.75" x14ac:dyDescent="0.25">
      <c r="A307" s="1052"/>
      <c r="B307" s="1052"/>
      <c r="C307" s="1054"/>
      <c r="D307" s="1056"/>
      <c r="E307" s="333"/>
      <c r="F307" s="333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4"/>
      <c r="S307" s="334"/>
      <c r="T307" s="334"/>
      <c r="U307" s="335"/>
      <c r="V307" s="336">
        <f t="shared" si="83"/>
        <v>0</v>
      </c>
      <c r="W307" s="330">
        <f t="shared" si="84"/>
        <v>0</v>
      </c>
      <c r="X307" s="330">
        <f t="shared" si="85"/>
        <v>0</v>
      </c>
      <c r="Y307" s="331">
        <f t="shared" si="86"/>
        <v>0</v>
      </c>
      <c r="Z307" s="1046"/>
      <c r="AA307" s="1049"/>
      <c r="AB307" s="1049"/>
      <c r="AC307" s="1049"/>
      <c r="AD307" s="1049"/>
      <c r="AE307" s="1049"/>
      <c r="AF307" s="1049"/>
      <c r="AG307" s="1049"/>
      <c r="AH307" s="1031"/>
      <c r="AI307" s="1028"/>
      <c r="AJ307" s="1028"/>
    </row>
    <row r="308" spans="1:36" ht="18.75" x14ac:dyDescent="0.25">
      <c r="A308" s="1052"/>
      <c r="B308" s="1052"/>
      <c r="C308" s="1054"/>
      <c r="D308" s="1056"/>
      <c r="E308" s="337"/>
      <c r="F308" s="337"/>
      <c r="G308" s="337"/>
      <c r="H308" s="337"/>
      <c r="I308" s="337"/>
      <c r="J308" s="337"/>
      <c r="K308" s="337"/>
      <c r="L308" s="337"/>
      <c r="M308" s="337"/>
      <c r="N308" s="337"/>
      <c r="O308" s="337"/>
      <c r="P308" s="337"/>
      <c r="Q308" s="337"/>
      <c r="R308" s="327"/>
      <c r="S308" s="327"/>
      <c r="T308" s="327"/>
      <c r="U308" s="328"/>
      <c r="V308" s="336">
        <f t="shared" si="83"/>
        <v>0</v>
      </c>
      <c r="W308" s="330">
        <f t="shared" si="84"/>
        <v>0</v>
      </c>
      <c r="X308" s="330">
        <f t="shared" si="85"/>
        <v>0</v>
      </c>
      <c r="Y308" s="331">
        <f t="shared" si="86"/>
        <v>0</v>
      </c>
      <c r="Z308" s="1046"/>
      <c r="AA308" s="1049"/>
      <c r="AB308" s="1049"/>
      <c r="AC308" s="1049"/>
      <c r="AD308" s="1049"/>
      <c r="AE308" s="1049"/>
      <c r="AF308" s="1049"/>
      <c r="AG308" s="1049"/>
      <c r="AH308" s="1031"/>
      <c r="AI308" s="1028"/>
      <c r="AJ308" s="1028"/>
    </row>
    <row r="309" spans="1:36" ht="18.75" x14ac:dyDescent="0.25">
      <c r="A309" s="1052"/>
      <c r="B309" s="1052"/>
      <c r="C309" s="1054"/>
      <c r="D309" s="1056"/>
      <c r="E309" s="333"/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4"/>
      <c r="S309" s="334"/>
      <c r="T309" s="334"/>
      <c r="U309" s="335"/>
      <c r="V309" s="336">
        <f t="shared" si="83"/>
        <v>0</v>
      </c>
      <c r="W309" s="330">
        <f t="shared" si="84"/>
        <v>0</v>
      </c>
      <c r="X309" s="330">
        <f t="shared" si="85"/>
        <v>0</v>
      </c>
      <c r="Y309" s="331">
        <f t="shared" si="86"/>
        <v>0</v>
      </c>
      <c r="Z309" s="1046"/>
      <c r="AA309" s="1049"/>
      <c r="AB309" s="1049"/>
      <c r="AC309" s="1049"/>
      <c r="AD309" s="1049"/>
      <c r="AE309" s="1049"/>
      <c r="AF309" s="1049"/>
      <c r="AG309" s="1049"/>
      <c r="AH309" s="1031"/>
      <c r="AI309" s="1028"/>
      <c r="AJ309" s="1028"/>
    </row>
    <row r="310" spans="1:36" ht="19.5" thickBot="1" x14ac:dyDescent="0.3">
      <c r="A310" s="1053"/>
      <c r="B310" s="1053"/>
      <c r="C310" s="1055"/>
      <c r="D310" s="1057"/>
      <c r="E310" s="340"/>
      <c r="F310" s="340"/>
      <c r="G310" s="340"/>
      <c r="H310" s="340"/>
      <c r="I310" s="340"/>
      <c r="J310" s="340"/>
      <c r="K310" s="340"/>
      <c r="L310" s="340"/>
      <c r="M310" s="340"/>
      <c r="N310" s="340"/>
      <c r="O310" s="340"/>
      <c r="P310" s="340"/>
      <c r="Q310" s="340"/>
      <c r="R310" s="341"/>
      <c r="S310" s="341"/>
      <c r="T310" s="341"/>
      <c r="U310" s="342"/>
      <c r="V310" s="343">
        <f t="shared" si="83"/>
        <v>0</v>
      </c>
      <c r="W310" s="344">
        <f t="shared" si="84"/>
        <v>0</v>
      </c>
      <c r="X310" s="344">
        <f t="shared" si="85"/>
        <v>0</v>
      </c>
      <c r="Y310" s="345">
        <f t="shared" si="86"/>
        <v>0</v>
      </c>
      <c r="Z310" s="1047"/>
      <c r="AA310" s="1050"/>
      <c r="AB310" s="1050"/>
      <c r="AC310" s="1050"/>
      <c r="AD310" s="1050"/>
      <c r="AE310" s="1050"/>
      <c r="AF310" s="1050"/>
      <c r="AG310" s="1050"/>
      <c r="AH310" s="1032"/>
      <c r="AI310" s="1029"/>
      <c r="AJ310" s="1029"/>
    </row>
    <row r="311" spans="1:36" ht="18.75" x14ac:dyDescent="0.25">
      <c r="A311" s="1036">
        <v>16</v>
      </c>
      <c r="B311" s="1036" t="s">
        <v>121</v>
      </c>
      <c r="C311" s="1039" t="s">
        <v>104</v>
      </c>
      <c r="D311" s="1042">
        <f>250*0.9</f>
        <v>225</v>
      </c>
      <c r="E311" s="346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299"/>
      <c r="R311" s="321"/>
      <c r="S311" s="321"/>
      <c r="T311" s="321"/>
      <c r="U311" s="322"/>
      <c r="V311" s="323">
        <f t="shared" si="79"/>
        <v>0</v>
      </c>
      <c r="W311" s="347">
        <f t="shared" si="80"/>
        <v>0</v>
      </c>
      <c r="X311" s="347">
        <f t="shared" si="81"/>
        <v>0</v>
      </c>
      <c r="Y311" s="348">
        <f t="shared" si="82"/>
        <v>0</v>
      </c>
      <c r="Z311" s="1045">
        <f t="shared" ref="Z311:AC311" si="97">SUM(V311:V330)</f>
        <v>60.233333333333327</v>
      </c>
      <c r="AA311" s="1048">
        <f t="shared" si="97"/>
        <v>57.033333333333339</v>
      </c>
      <c r="AB311" s="1048">
        <f t="shared" si="97"/>
        <v>52.899999999999991</v>
      </c>
      <c r="AC311" s="1048">
        <f t="shared" si="97"/>
        <v>47.199999999999996</v>
      </c>
      <c r="AD311" s="1048">
        <f t="shared" ref="AD311:AG331" si="98">Z311*0.38*0.9*SQRT(3)</f>
        <v>35.679900225757351</v>
      </c>
      <c r="AE311" s="1048">
        <f t="shared" si="98"/>
        <v>33.784343821953982</v>
      </c>
      <c r="AF311" s="1048">
        <f t="shared" si="98"/>
        <v>31.335916800374612</v>
      </c>
      <c r="AG311" s="1048">
        <f t="shared" si="98"/>
        <v>27.959456956099846</v>
      </c>
      <c r="AH311" s="1030">
        <f>MAX(Z311:AC330)</f>
        <v>60.233333333333327</v>
      </c>
      <c r="AI311" s="1027">
        <f t="shared" ref="AI311" si="99">AH311*0.38*0.9*SQRT(3)</f>
        <v>35.679900225757351</v>
      </c>
      <c r="AJ311" s="1027">
        <f t="shared" ref="AJ311" si="100">D311-AI311</f>
        <v>189.32009977424264</v>
      </c>
    </row>
    <row r="312" spans="1:36" ht="18.75" x14ac:dyDescent="0.25">
      <c r="A312" s="1052"/>
      <c r="B312" s="1052"/>
      <c r="C312" s="1054"/>
      <c r="D312" s="1056"/>
      <c r="E312" s="276" t="s">
        <v>836</v>
      </c>
      <c r="F312" s="276">
        <v>19.3</v>
      </c>
      <c r="G312" s="276">
        <v>25</v>
      </c>
      <c r="H312" s="276">
        <v>42.7</v>
      </c>
      <c r="I312" s="276">
        <v>18.100000000000001</v>
      </c>
      <c r="J312" s="276">
        <v>20.5</v>
      </c>
      <c r="K312" s="276">
        <v>44.6</v>
      </c>
      <c r="L312" s="276">
        <v>17.5</v>
      </c>
      <c r="M312" s="276">
        <v>22.3</v>
      </c>
      <c r="N312" s="276">
        <v>31.9</v>
      </c>
      <c r="O312" s="276">
        <v>15.9</v>
      </c>
      <c r="P312" s="276">
        <v>22.1</v>
      </c>
      <c r="Q312" s="276">
        <v>31</v>
      </c>
      <c r="R312" s="327">
        <v>245</v>
      </c>
      <c r="S312" s="327">
        <v>245</v>
      </c>
      <c r="T312" s="327">
        <v>245</v>
      </c>
      <c r="U312" s="328">
        <v>245</v>
      </c>
      <c r="V312" s="336">
        <f t="shared" si="79"/>
        <v>29</v>
      </c>
      <c r="W312" s="330">
        <f t="shared" si="80"/>
        <v>27.733333333333334</v>
      </c>
      <c r="X312" s="330">
        <f t="shared" si="81"/>
        <v>23.899999999999995</v>
      </c>
      <c r="Y312" s="331">
        <f t="shared" si="82"/>
        <v>23</v>
      </c>
      <c r="Z312" s="1046"/>
      <c r="AA312" s="1049"/>
      <c r="AB312" s="1049"/>
      <c r="AC312" s="1049"/>
      <c r="AD312" s="1049"/>
      <c r="AE312" s="1049"/>
      <c r="AF312" s="1049"/>
      <c r="AG312" s="1049"/>
      <c r="AH312" s="1031"/>
      <c r="AI312" s="1028"/>
      <c r="AJ312" s="1028"/>
    </row>
    <row r="313" spans="1:36" ht="18.75" x14ac:dyDescent="0.25">
      <c r="A313" s="1052"/>
      <c r="B313" s="1052"/>
      <c r="C313" s="1054"/>
      <c r="D313" s="1056"/>
      <c r="E313" s="333"/>
      <c r="F313" s="333"/>
      <c r="G313" s="333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4"/>
      <c r="S313" s="334"/>
      <c r="T313" s="334"/>
      <c r="U313" s="335"/>
      <c r="V313" s="336">
        <f t="shared" si="79"/>
        <v>0</v>
      </c>
      <c r="W313" s="330">
        <f t="shared" si="80"/>
        <v>0</v>
      </c>
      <c r="X313" s="330">
        <f t="shared" si="81"/>
        <v>0</v>
      </c>
      <c r="Y313" s="331">
        <f t="shared" si="82"/>
        <v>0</v>
      </c>
      <c r="Z313" s="1046"/>
      <c r="AA313" s="1049"/>
      <c r="AB313" s="1049"/>
      <c r="AC313" s="1049"/>
      <c r="AD313" s="1049"/>
      <c r="AE313" s="1049"/>
      <c r="AF313" s="1049"/>
      <c r="AG313" s="1049"/>
      <c r="AH313" s="1031"/>
      <c r="AI313" s="1028"/>
      <c r="AJ313" s="1028"/>
    </row>
    <row r="314" spans="1:36" ht="18.75" x14ac:dyDescent="0.25">
      <c r="A314" s="1052"/>
      <c r="B314" s="1052"/>
      <c r="C314" s="1054"/>
      <c r="D314" s="1056"/>
      <c r="E314" s="276" t="s">
        <v>837</v>
      </c>
      <c r="F314" s="276">
        <v>26</v>
      </c>
      <c r="G314" s="276">
        <v>25.9</v>
      </c>
      <c r="H314" s="276">
        <v>21.1</v>
      </c>
      <c r="I314" s="337">
        <v>24.1</v>
      </c>
      <c r="J314" s="337">
        <v>25</v>
      </c>
      <c r="K314" s="337">
        <v>16.100000000000001</v>
      </c>
      <c r="L314" s="337">
        <v>23.8</v>
      </c>
      <c r="M314" s="337">
        <v>22.7</v>
      </c>
      <c r="N314" s="337">
        <v>23.1</v>
      </c>
      <c r="O314" s="337">
        <v>19.5</v>
      </c>
      <c r="P314" s="337">
        <v>18</v>
      </c>
      <c r="Q314" s="337">
        <v>19</v>
      </c>
      <c r="R314" s="327">
        <v>245</v>
      </c>
      <c r="S314" s="327">
        <v>245</v>
      </c>
      <c r="T314" s="327">
        <v>245</v>
      </c>
      <c r="U314" s="328">
        <v>245</v>
      </c>
      <c r="V314" s="336">
        <f t="shared" si="79"/>
        <v>24.333333333333332</v>
      </c>
      <c r="W314" s="330">
        <f t="shared" si="80"/>
        <v>21.733333333333334</v>
      </c>
      <c r="X314" s="330">
        <f t="shared" si="81"/>
        <v>23.2</v>
      </c>
      <c r="Y314" s="331">
        <f t="shared" si="82"/>
        <v>18.833333333333332</v>
      </c>
      <c r="Z314" s="1046"/>
      <c r="AA314" s="1049"/>
      <c r="AB314" s="1049"/>
      <c r="AC314" s="1049"/>
      <c r="AD314" s="1049"/>
      <c r="AE314" s="1049"/>
      <c r="AF314" s="1049"/>
      <c r="AG314" s="1049"/>
      <c r="AH314" s="1031"/>
      <c r="AI314" s="1028"/>
      <c r="AJ314" s="1028"/>
    </row>
    <row r="315" spans="1:36" ht="18.75" x14ac:dyDescent="0.25">
      <c r="A315" s="1052"/>
      <c r="B315" s="1052"/>
      <c r="C315" s="1054"/>
      <c r="D315" s="1056"/>
      <c r="E315" s="333"/>
      <c r="F315" s="333"/>
      <c r="G315" s="333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4"/>
      <c r="S315" s="334"/>
      <c r="T315" s="334"/>
      <c r="U315" s="335"/>
      <c r="V315" s="336">
        <f t="shared" si="79"/>
        <v>0</v>
      </c>
      <c r="W315" s="330">
        <f t="shared" si="80"/>
        <v>0</v>
      </c>
      <c r="X315" s="330">
        <f t="shared" si="81"/>
        <v>0</v>
      </c>
      <c r="Y315" s="331">
        <f t="shared" si="82"/>
        <v>0</v>
      </c>
      <c r="Z315" s="1046"/>
      <c r="AA315" s="1049"/>
      <c r="AB315" s="1049"/>
      <c r="AC315" s="1049"/>
      <c r="AD315" s="1049"/>
      <c r="AE315" s="1049"/>
      <c r="AF315" s="1049"/>
      <c r="AG315" s="1049"/>
      <c r="AH315" s="1031"/>
      <c r="AI315" s="1028"/>
      <c r="AJ315" s="1028"/>
    </row>
    <row r="316" spans="1:36" ht="18.75" x14ac:dyDescent="0.25">
      <c r="A316" s="1052"/>
      <c r="B316" s="1052"/>
      <c r="C316" s="1054"/>
      <c r="D316" s="1056"/>
      <c r="E316" s="276" t="s">
        <v>838</v>
      </c>
      <c r="F316" s="276">
        <v>6.3</v>
      </c>
      <c r="G316" s="276">
        <v>11.4</v>
      </c>
      <c r="H316" s="276">
        <v>3</v>
      </c>
      <c r="I316" s="337">
        <v>7.4</v>
      </c>
      <c r="J316" s="337">
        <v>9.3000000000000007</v>
      </c>
      <c r="K316" s="337">
        <v>6</v>
      </c>
      <c r="L316" s="337">
        <v>7.1</v>
      </c>
      <c r="M316" s="337">
        <v>6.9</v>
      </c>
      <c r="N316" s="337">
        <v>3.4</v>
      </c>
      <c r="O316" s="337">
        <v>5.5</v>
      </c>
      <c r="P316" s="337">
        <v>8.1</v>
      </c>
      <c r="Q316" s="337">
        <v>2.5</v>
      </c>
      <c r="R316" s="327">
        <v>245</v>
      </c>
      <c r="S316" s="327">
        <v>245</v>
      </c>
      <c r="T316" s="327">
        <v>245</v>
      </c>
      <c r="U316" s="328">
        <v>245</v>
      </c>
      <c r="V316" s="336">
        <f t="shared" si="79"/>
        <v>6.8999999999999995</v>
      </c>
      <c r="W316" s="330">
        <f t="shared" si="80"/>
        <v>7.5666666666666673</v>
      </c>
      <c r="X316" s="330">
        <f t="shared" si="81"/>
        <v>5.8</v>
      </c>
      <c r="Y316" s="331">
        <f t="shared" si="82"/>
        <v>5.3666666666666671</v>
      </c>
      <c r="Z316" s="1046"/>
      <c r="AA316" s="1049"/>
      <c r="AB316" s="1049"/>
      <c r="AC316" s="1049"/>
      <c r="AD316" s="1049"/>
      <c r="AE316" s="1049"/>
      <c r="AF316" s="1049"/>
      <c r="AG316" s="1049"/>
      <c r="AH316" s="1031"/>
      <c r="AI316" s="1028"/>
      <c r="AJ316" s="1028"/>
    </row>
    <row r="317" spans="1:36" ht="18.75" x14ac:dyDescent="0.25">
      <c r="A317" s="1052"/>
      <c r="B317" s="1052"/>
      <c r="C317" s="1054"/>
      <c r="D317" s="1056"/>
      <c r="E317" s="333"/>
      <c r="F317" s="333"/>
      <c r="G317" s="333"/>
      <c r="H317" s="333"/>
      <c r="I317" s="333"/>
      <c r="J317" s="333"/>
      <c r="K317" s="333"/>
      <c r="L317" s="333"/>
      <c r="M317" s="333"/>
      <c r="N317" s="333"/>
      <c r="O317" s="333"/>
      <c r="P317" s="333"/>
      <c r="Q317" s="333"/>
      <c r="R317" s="334"/>
      <c r="S317" s="334"/>
      <c r="T317" s="334"/>
      <c r="U317" s="335"/>
      <c r="V317" s="336">
        <f t="shared" si="79"/>
        <v>0</v>
      </c>
      <c r="W317" s="330">
        <f t="shared" si="80"/>
        <v>0</v>
      </c>
      <c r="X317" s="330">
        <f t="shared" si="81"/>
        <v>0</v>
      </c>
      <c r="Y317" s="331">
        <f t="shared" si="82"/>
        <v>0</v>
      </c>
      <c r="Z317" s="1046"/>
      <c r="AA317" s="1049"/>
      <c r="AB317" s="1049"/>
      <c r="AC317" s="1049"/>
      <c r="AD317" s="1049"/>
      <c r="AE317" s="1049"/>
      <c r="AF317" s="1049"/>
      <c r="AG317" s="1049"/>
      <c r="AH317" s="1031"/>
      <c r="AI317" s="1028"/>
      <c r="AJ317" s="1028"/>
    </row>
    <row r="318" spans="1:36" ht="18.75" x14ac:dyDescent="0.25">
      <c r="A318" s="1052"/>
      <c r="B318" s="1052"/>
      <c r="C318" s="1054"/>
      <c r="D318" s="1056"/>
      <c r="E318" s="337"/>
      <c r="F318" s="337"/>
      <c r="G318" s="337"/>
      <c r="H318" s="337"/>
      <c r="I318" s="337"/>
      <c r="J318" s="337"/>
      <c r="K318" s="337"/>
      <c r="L318" s="337"/>
      <c r="M318" s="337"/>
      <c r="N318" s="337"/>
      <c r="O318" s="337"/>
      <c r="P318" s="337"/>
      <c r="Q318" s="337"/>
      <c r="R318" s="327"/>
      <c r="S318" s="327"/>
      <c r="T318" s="327"/>
      <c r="U318" s="328"/>
      <c r="V318" s="336">
        <f t="shared" si="79"/>
        <v>0</v>
      </c>
      <c r="W318" s="330">
        <f t="shared" si="80"/>
        <v>0</v>
      </c>
      <c r="X318" s="330">
        <f t="shared" si="81"/>
        <v>0</v>
      </c>
      <c r="Y318" s="331">
        <f t="shared" si="82"/>
        <v>0</v>
      </c>
      <c r="Z318" s="1046"/>
      <c r="AA318" s="1049"/>
      <c r="AB318" s="1049"/>
      <c r="AC318" s="1049"/>
      <c r="AD318" s="1049"/>
      <c r="AE318" s="1049"/>
      <c r="AF318" s="1049"/>
      <c r="AG318" s="1049"/>
      <c r="AH318" s="1031"/>
      <c r="AI318" s="1028"/>
      <c r="AJ318" s="1028"/>
    </row>
    <row r="319" spans="1:36" ht="18.75" x14ac:dyDescent="0.25">
      <c r="A319" s="1052"/>
      <c r="B319" s="1052"/>
      <c r="C319" s="1054"/>
      <c r="D319" s="1056"/>
      <c r="E319" s="333"/>
      <c r="F319" s="333"/>
      <c r="G319" s="333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4"/>
      <c r="S319" s="334"/>
      <c r="T319" s="334"/>
      <c r="U319" s="335"/>
      <c r="V319" s="336">
        <f t="shared" si="79"/>
        <v>0</v>
      </c>
      <c r="W319" s="330">
        <f t="shared" si="80"/>
        <v>0</v>
      </c>
      <c r="X319" s="330">
        <f t="shared" si="81"/>
        <v>0</v>
      </c>
      <c r="Y319" s="331">
        <f t="shared" si="82"/>
        <v>0</v>
      </c>
      <c r="Z319" s="1046"/>
      <c r="AA319" s="1049"/>
      <c r="AB319" s="1049"/>
      <c r="AC319" s="1049"/>
      <c r="AD319" s="1049"/>
      <c r="AE319" s="1049"/>
      <c r="AF319" s="1049"/>
      <c r="AG319" s="1049"/>
      <c r="AH319" s="1031"/>
      <c r="AI319" s="1028"/>
      <c r="AJ319" s="1028"/>
    </row>
    <row r="320" spans="1:36" ht="18.75" x14ac:dyDescent="0.25">
      <c r="A320" s="1052"/>
      <c r="B320" s="1052"/>
      <c r="C320" s="1054"/>
      <c r="D320" s="1056"/>
      <c r="E320" s="337"/>
      <c r="F320" s="337"/>
      <c r="G320" s="337"/>
      <c r="H320" s="337"/>
      <c r="I320" s="337"/>
      <c r="J320" s="337"/>
      <c r="K320" s="337"/>
      <c r="L320" s="337"/>
      <c r="M320" s="337"/>
      <c r="N320" s="337"/>
      <c r="O320" s="337"/>
      <c r="P320" s="337"/>
      <c r="Q320" s="337"/>
      <c r="R320" s="327"/>
      <c r="S320" s="327"/>
      <c r="T320" s="327"/>
      <c r="U320" s="328"/>
      <c r="V320" s="336">
        <f t="shared" si="79"/>
        <v>0</v>
      </c>
      <c r="W320" s="330">
        <f t="shared" si="80"/>
        <v>0</v>
      </c>
      <c r="X320" s="330">
        <f t="shared" si="81"/>
        <v>0</v>
      </c>
      <c r="Y320" s="331">
        <f t="shared" si="82"/>
        <v>0</v>
      </c>
      <c r="Z320" s="1046"/>
      <c r="AA320" s="1049"/>
      <c r="AB320" s="1049"/>
      <c r="AC320" s="1049"/>
      <c r="AD320" s="1049"/>
      <c r="AE320" s="1049"/>
      <c r="AF320" s="1049"/>
      <c r="AG320" s="1049"/>
      <c r="AH320" s="1031"/>
      <c r="AI320" s="1028"/>
      <c r="AJ320" s="1028"/>
    </row>
    <row r="321" spans="1:36" ht="18.75" x14ac:dyDescent="0.25">
      <c r="A321" s="1052"/>
      <c r="B321" s="1052"/>
      <c r="C321" s="1054"/>
      <c r="D321" s="1056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4"/>
      <c r="S321" s="334"/>
      <c r="T321" s="334"/>
      <c r="U321" s="335"/>
      <c r="V321" s="336">
        <f t="shared" si="79"/>
        <v>0</v>
      </c>
      <c r="W321" s="330">
        <f t="shared" si="80"/>
        <v>0</v>
      </c>
      <c r="X321" s="330">
        <f t="shared" si="81"/>
        <v>0</v>
      </c>
      <c r="Y321" s="331">
        <f t="shared" si="82"/>
        <v>0</v>
      </c>
      <c r="Z321" s="1046"/>
      <c r="AA321" s="1049"/>
      <c r="AB321" s="1049"/>
      <c r="AC321" s="1049"/>
      <c r="AD321" s="1049"/>
      <c r="AE321" s="1049"/>
      <c r="AF321" s="1049"/>
      <c r="AG321" s="1049"/>
      <c r="AH321" s="1031"/>
      <c r="AI321" s="1028"/>
      <c r="AJ321" s="1028"/>
    </row>
    <row r="322" spans="1:36" ht="18.75" x14ac:dyDescent="0.25">
      <c r="A322" s="1052"/>
      <c r="B322" s="1052"/>
      <c r="C322" s="1054"/>
      <c r="D322" s="1056"/>
      <c r="E322" s="337"/>
      <c r="F322" s="337"/>
      <c r="G322" s="337"/>
      <c r="H322" s="337"/>
      <c r="I322" s="337"/>
      <c r="J322" s="337"/>
      <c r="K322" s="337"/>
      <c r="L322" s="337"/>
      <c r="M322" s="337"/>
      <c r="N322" s="337"/>
      <c r="O322" s="337"/>
      <c r="P322" s="337"/>
      <c r="Q322" s="337"/>
      <c r="R322" s="327"/>
      <c r="S322" s="327"/>
      <c r="T322" s="327"/>
      <c r="U322" s="328"/>
      <c r="V322" s="336">
        <f t="shared" si="79"/>
        <v>0</v>
      </c>
      <c r="W322" s="330">
        <f t="shared" si="80"/>
        <v>0</v>
      </c>
      <c r="X322" s="330">
        <f t="shared" si="81"/>
        <v>0</v>
      </c>
      <c r="Y322" s="331">
        <f t="shared" si="82"/>
        <v>0</v>
      </c>
      <c r="Z322" s="1046"/>
      <c r="AA322" s="1049"/>
      <c r="AB322" s="1049"/>
      <c r="AC322" s="1049"/>
      <c r="AD322" s="1049"/>
      <c r="AE322" s="1049"/>
      <c r="AF322" s="1049"/>
      <c r="AG322" s="1049"/>
      <c r="AH322" s="1031"/>
      <c r="AI322" s="1028"/>
      <c r="AJ322" s="1028"/>
    </row>
    <row r="323" spans="1:36" ht="18.75" x14ac:dyDescent="0.25">
      <c r="A323" s="1052"/>
      <c r="B323" s="1052"/>
      <c r="C323" s="1054"/>
      <c r="D323" s="1056"/>
      <c r="E323" s="333"/>
      <c r="F323" s="333"/>
      <c r="G323" s="333"/>
      <c r="H323" s="333"/>
      <c r="I323" s="333"/>
      <c r="J323" s="333"/>
      <c r="K323" s="333"/>
      <c r="L323" s="333"/>
      <c r="M323" s="333"/>
      <c r="N323" s="333"/>
      <c r="O323" s="333"/>
      <c r="P323" s="333"/>
      <c r="Q323" s="333"/>
      <c r="R323" s="334"/>
      <c r="S323" s="334"/>
      <c r="T323" s="334"/>
      <c r="U323" s="335"/>
      <c r="V323" s="336">
        <f t="shared" si="79"/>
        <v>0</v>
      </c>
      <c r="W323" s="330">
        <f t="shared" si="80"/>
        <v>0</v>
      </c>
      <c r="X323" s="330">
        <f t="shared" si="81"/>
        <v>0</v>
      </c>
      <c r="Y323" s="331">
        <f t="shared" si="82"/>
        <v>0</v>
      </c>
      <c r="Z323" s="1046"/>
      <c r="AA323" s="1049"/>
      <c r="AB323" s="1049"/>
      <c r="AC323" s="1049"/>
      <c r="AD323" s="1049"/>
      <c r="AE323" s="1049"/>
      <c r="AF323" s="1049"/>
      <c r="AG323" s="1049"/>
      <c r="AH323" s="1031"/>
      <c r="AI323" s="1028"/>
      <c r="AJ323" s="1028"/>
    </row>
    <row r="324" spans="1:36" ht="18.75" x14ac:dyDescent="0.25">
      <c r="A324" s="1052"/>
      <c r="B324" s="1052"/>
      <c r="C324" s="1054"/>
      <c r="D324" s="1056"/>
      <c r="E324" s="337"/>
      <c r="F324" s="337"/>
      <c r="G324" s="337"/>
      <c r="H324" s="337"/>
      <c r="I324" s="337"/>
      <c r="J324" s="337"/>
      <c r="K324" s="337"/>
      <c r="L324" s="337"/>
      <c r="M324" s="337"/>
      <c r="N324" s="337"/>
      <c r="O324" s="337"/>
      <c r="P324" s="337"/>
      <c r="Q324" s="337"/>
      <c r="R324" s="327"/>
      <c r="S324" s="327"/>
      <c r="T324" s="327"/>
      <c r="U324" s="328"/>
      <c r="V324" s="336">
        <f t="shared" si="79"/>
        <v>0</v>
      </c>
      <c r="W324" s="330">
        <f t="shared" si="80"/>
        <v>0</v>
      </c>
      <c r="X324" s="330">
        <f t="shared" si="81"/>
        <v>0</v>
      </c>
      <c r="Y324" s="331">
        <f t="shared" si="82"/>
        <v>0</v>
      </c>
      <c r="Z324" s="1046"/>
      <c r="AA324" s="1049"/>
      <c r="AB324" s="1049"/>
      <c r="AC324" s="1049"/>
      <c r="AD324" s="1049"/>
      <c r="AE324" s="1049"/>
      <c r="AF324" s="1049"/>
      <c r="AG324" s="1049"/>
      <c r="AH324" s="1031"/>
      <c r="AI324" s="1028"/>
      <c r="AJ324" s="1028"/>
    </row>
    <row r="325" spans="1:36" ht="18.75" x14ac:dyDescent="0.25">
      <c r="A325" s="1052"/>
      <c r="B325" s="1052"/>
      <c r="C325" s="1054"/>
      <c r="D325" s="1056"/>
      <c r="E325" s="333"/>
      <c r="F325" s="333"/>
      <c r="G325" s="333"/>
      <c r="H325" s="333"/>
      <c r="I325" s="333"/>
      <c r="J325" s="333"/>
      <c r="K325" s="333"/>
      <c r="L325" s="333"/>
      <c r="M325" s="333"/>
      <c r="N325" s="333"/>
      <c r="O325" s="333"/>
      <c r="P325" s="333"/>
      <c r="Q325" s="333"/>
      <c r="R325" s="334"/>
      <c r="S325" s="334"/>
      <c r="T325" s="334"/>
      <c r="U325" s="335"/>
      <c r="V325" s="336">
        <f t="shared" si="79"/>
        <v>0</v>
      </c>
      <c r="W325" s="330">
        <f t="shared" si="80"/>
        <v>0</v>
      </c>
      <c r="X325" s="330">
        <f t="shared" si="81"/>
        <v>0</v>
      </c>
      <c r="Y325" s="331">
        <f t="shared" si="82"/>
        <v>0</v>
      </c>
      <c r="Z325" s="1046"/>
      <c r="AA325" s="1049"/>
      <c r="AB325" s="1049"/>
      <c r="AC325" s="1049"/>
      <c r="AD325" s="1049"/>
      <c r="AE325" s="1049"/>
      <c r="AF325" s="1049"/>
      <c r="AG325" s="1049"/>
      <c r="AH325" s="1031"/>
      <c r="AI325" s="1028"/>
      <c r="AJ325" s="1028"/>
    </row>
    <row r="326" spans="1:36" ht="18.75" x14ac:dyDescent="0.25">
      <c r="A326" s="1052"/>
      <c r="B326" s="1052"/>
      <c r="C326" s="1054"/>
      <c r="D326" s="1056"/>
      <c r="E326" s="337"/>
      <c r="F326" s="337"/>
      <c r="G326" s="337"/>
      <c r="H326" s="337"/>
      <c r="I326" s="337"/>
      <c r="J326" s="337"/>
      <c r="K326" s="337"/>
      <c r="L326" s="337"/>
      <c r="M326" s="337"/>
      <c r="N326" s="337"/>
      <c r="O326" s="337"/>
      <c r="P326" s="337"/>
      <c r="Q326" s="337"/>
      <c r="R326" s="327"/>
      <c r="S326" s="327"/>
      <c r="T326" s="327"/>
      <c r="U326" s="328"/>
      <c r="V326" s="336">
        <f t="shared" si="79"/>
        <v>0</v>
      </c>
      <c r="W326" s="330">
        <f t="shared" si="80"/>
        <v>0</v>
      </c>
      <c r="X326" s="330">
        <f t="shared" si="81"/>
        <v>0</v>
      </c>
      <c r="Y326" s="331">
        <f t="shared" si="82"/>
        <v>0</v>
      </c>
      <c r="Z326" s="1046"/>
      <c r="AA326" s="1049"/>
      <c r="AB326" s="1049"/>
      <c r="AC326" s="1049"/>
      <c r="AD326" s="1049"/>
      <c r="AE326" s="1049"/>
      <c r="AF326" s="1049"/>
      <c r="AG326" s="1049"/>
      <c r="AH326" s="1031"/>
      <c r="AI326" s="1028"/>
      <c r="AJ326" s="1028"/>
    </row>
    <row r="327" spans="1:36" ht="18.75" x14ac:dyDescent="0.25">
      <c r="A327" s="1052"/>
      <c r="B327" s="1052"/>
      <c r="C327" s="1054"/>
      <c r="D327" s="1056"/>
      <c r="E327" s="333"/>
      <c r="F327" s="333"/>
      <c r="G327" s="333"/>
      <c r="H327" s="333"/>
      <c r="I327" s="333"/>
      <c r="J327" s="333"/>
      <c r="K327" s="333"/>
      <c r="L327" s="333"/>
      <c r="M327" s="333"/>
      <c r="N327" s="333"/>
      <c r="O327" s="333"/>
      <c r="P327" s="333"/>
      <c r="Q327" s="333"/>
      <c r="R327" s="334"/>
      <c r="S327" s="334"/>
      <c r="T327" s="334"/>
      <c r="U327" s="335"/>
      <c r="V327" s="336">
        <f t="shared" si="79"/>
        <v>0</v>
      </c>
      <c r="W327" s="330">
        <f t="shared" si="80"/>
        <v>0</v>
      </c>
      <c r="X327" s="330">
        <f t="shared" si="81"/>
        <v>0</v>
      </c>
      <c r="Y327" s="331">
        <f t="shared" si="82"/>
        <v>0</v>
      </c>
      <c r="Z327" s="1046"/>
      <c r="AA327" s="1049"/>
      <c r="AB327" s="1049"/>
      <c r="AC327" s="1049"/>
      <c r="AD327" s="1049"/>
      <c r="AE327" s="1049"/>
      <c r="AF327" s="1049"/>
      <c r="AG327" s="1049"/>
      <c r="AH327" s="1031"/>
      <c r="AI327" s="1028"/>
      <c r="AJ327" s="1028"/>
    </row>
    <row r="328" spans="1:36" ht="18.75" x14ac:dyDescent="0.25">
      <c r="A328" s="1052"/>
      <c r="B328" s="1052"/>
      <c r="C328" s="1054"/>
      <c r="D328" s="1056"/>
      <c r="E328" s="337"/>
      <c r="F328" s="337"/>
      <c r="G328" s="337"/>
      <c r="H328" s="337"/>
      <c r="I328" s="337"/>
      <c r="J328" s="337"/>
      <c r="K328" s="337"/>
      <c r="L328" s="337"/>
      <c r="M328" s="337"/>
      <c r="N328" s="337"/>
      <c r="O328" s="337"/>
      <c r="P328" s="337"/>
      <c r="Q328" s="337"/>
      <c r="R328" s="327"/>
      <c r="S328" s="327"/>
      <c r="T328" s="327"/>
      <c r="U328" s="328"/>
      <c r="V328" s="336">
        <f t="shared" si="79"/>
        <v>0</v>
      </c>
      <c r="W328" s="330">
        <f t="shared" si="80"/>
        <v>0</v>
      </c>
      <c r="X328" s="330">
        <f t="shared" si="81"/>
        <v>0</v>
      </c>
      <c r="Y328" s="331">
        <f t="shared" si="82"/>
        <v>0</v>
      </c>
      <c r="Z328" s="1046"/>
      <c r="AA328" s="1049"/>
      <c r="AB328" s="1049"/>
      <c r="AC328" s="1049"/>
      <c r="AD328" s="1049"/>
      <c r="AE328" s="1049"/>
      <c r="AF328" s="1049"/>
      <c r="AG328" s="1049"/>
      <c r="AH328" s="1031"/>
      <c r="AI328" s="1028"/>
      <c r="AJ328" s="1028"/>
    </row>
    <row r="329" spans="1:36" ht="18.75" x14ac:dyDescent="0.25">
      <c r="A329" s="1052"/>
      <c r="B329" s="1052"/>
      <c r="C329" s="1054"/>
      <c r="D329" s="1056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4"/>
      <c r="S329" s="334"/>
      <c r="T329" s="334"/>
      <c r="U329" s="335"/>
      <c r="V329" s="336">
        <f t="shared" si="79"/>
        <v>0</v>
      </c>
      <c r="W329" s="330">
        <f t="shared" si="80"/>
        <v>0</v>
      </c>
      <c r="X329" s="330">
        <f t="shared" si="81"/>
        <v>0</v>
      </c>
      <c r="Y329" s="331">
        <f t="shared" si="82"/>
        <v>0</v>
      </c>
      <c r="Z329" s="1046"/>
      <c r="AA329" s="1049"/>
      <c r="AB329" s="1049"/>
      <c r="AC329" s="1049"/>
      <c r="AD329" s="1049"/>
      <c r="AE329" s="1049"/>
      <c r="AF329" s="1049"/>
      <c r="AG329" s="1049"/>
      <c r="AH329" s="1031"/>
      <c r="AI329" s="1028"/>
      <c r="AJ329" s="1028"/>
    </row>
    <row r="330" spans="1:36" ht="19.5" thickBot="1" x14ac:dyDescent="0.3">
      <c r="A330" s="1053"/>
      <c r="B330" s="1053"/>
      <c r="C330" s="1055"/>
      <c r="D330" s="1057"/>
      <c r="E330" s="340"/>
      <c r="F330" s="340"/>
      <c r="G330" s="340"/>
      <c r="H330" s="340"/>
      <c r="I330" s="340"/>
      <c r="J330" s="340"/>
      <c r="K330" s="340"/>
      <c r="L330" s="340"/>
      <c r="M330" s="340"/>
      <c r="N330" s="340"/>
      <c r="O330" s="340"/>
      <c r="P330" s="340"/>
      <c r="Q330" s="340"/>
      <c r="R330" s="341"/>
      <c r="S330" s="341"/>
      <c r="T330" s="341"/>
      <c r="U330" s="342"/>
      <c r="V330" s="343">
        <f t="shared" si="79"/>
        <v>0</v>
      </c>
      <c r="W330" s="344">
        <f t="shared" si="80"/>
        <v>0</v>
      </c>
      <c r="X330" s="344">
        <f t="shared" si="81"/>
        <v>0</v>
      </c>
      <c r="Y330" s="345">
        <f t="shared" si="82"/>
        <v>0</v>
      </c>
      <c r="Z330" s="1047"/>
      <c r="AA330" s="1050"/>
      <c r="AB330" s="1050"/>
      <c r="AC330" s="1050"/>
      <c r="AD330" s="1050"/>
      <c r="AE330" s="1050"/>
      <c r="AF330" s="1050"/>
      <c r="AG330" s="1050"/>
      <c r="AH330" s="1032"/>
      <c r="AI330" s="1029"/>
      <c r="AJ330" s="1029"/>
    </row>
    <row r="331" spans="1:36" ht="18.75" x14ac:dyDescent="0.25">
      <c r="A331" s="1033">
        <v>17</v>
      </c>
      <c r="B331" s="1036" t="s">
        <v>271</v>
      </c>
      <c r="C331" s="1039" t="s">
        <v>88</v>
      </c>
      <c r="D331" s="1042">
        <f>160*0.9</f>
        <v>144</v>
      </c>
      <c r="E331" s="346"/>
      <c r="F331" s="299"/>
      <c r="G331" s="299"/>
      <c r="H331" s="299"/>
      <c r="I331" s="299"/>
      <c r="J331" s="299"/>
      <c r="K331" s="299"/>
      <c r="L331" s="299"/>
      <c r="M331" s="299"/>
      <c r="N331" s="299"/>
      <c r="O331" s="299"/>
      <c r="P331" s="299"/>
      <c r="Q331" s="299"/>
      <c r="R331" s="321"/>
      <c r="S331" s="321"/>
      <c r="T331" s="321"/>
      <c r="U331" s="322"/>
      <c r="V331" s="323">
        <f t="shared" si="79"/>
        <v>0</v>
      </c>
      <c r="W331" s="347">
        <f t="shared" si="80"/>
        <v>0</v>
      </c>
      <c r="X331" s="347">
        <f t="shared" si="81"/>
        <v>0</v>
      </c>
      <c r="Y331" s="348">
        <f t="shared" si="82"/>
        <v>0</v>
      </c>
      <c r="Z331" s="1045">
        <f t="shared" ref="Z331:AC331" si="101">SUM(V331:V350)</f>
        <v>5</v>
      </c>
      <c r="AA331" s="1048">
        <f t="shared" si="101"/>
        <v>4.9666666666666668</v>
      </c>
      <c r="AB331" s="1048">
        <f t="shared" si="101"/>
        <v>4.6666666666666661</v>
      </c>
      <c r="AC331" s="1048">
        <f t="shared" si="101"/>
        <v>5.0666666666666664</v>
      </c>
      <c r="AD331" s="1048">
        <f t="shared" ref="AD331" si="102">Z331*0.38*0.9*SQRT(3)</f>
        <v>2.9618068809427798</v>
      </c>
      <c r="AE331" s="1048">
        <f t="shared" si="98"/>
        <v>2.9420615017364948</v>
      </c>
      <c r="AF331" s="1048">
        <f t="shared" si="98"/>
        <v>2.7643530888799277</v>
      </c>
      <c r="AG331" s="1048">
        <f t="shared" si="98"/>
        <v>3.0012976393553505</v>
      </c>
      <c r="AH331" s="1030">
        <f>MAX(Z331:AC350)</f>
        <v>5.0666666666666664</v>
      </c>
      <c r="AI331" s="1027">
        <f t="shared" ref="AI331" si="103">AH331*0.38*0.9*SQRT(3)</f>
        <v>3.0012976393553505</v>
      </c>
      <c r="AJ331" s="1030">
        <f t="shared" ref="AJ331" si="104">D331-AI331</f>
        <v>140.99870236064464</v>
      </c>
    </row>
    <row r="332" spans="1:36" ht="18.75" x14ac:dyDescent="0.25">
      <c r="A332" s="1034"/>
      <c r="B332" s="1037"/>
      <c r="C332" s="1040"/>
      <c r="D332" s="1043"/>
      <c r="E332" s="276" t="s">
        <v>839</v>
      </c>
      <c r="F332" s="276">
        <v>1.6</v>
      </c>
      <c r="G332" s="276">
        <v>4</v>
      </c>
      <c r="H332" s="276">
        <v>1.6</v>
      </c>
      <c r="I332" s="276">
        <v>2.8</v>
      </c>
      <c r="J332" s="276">
        <v>4.3</v>
      </c>
      <c r="K332" s="276">
        <v>2.1</v>
      </c>
      <c r="L332" s="276">
        <v>1.9</v>
      </c>
      <c r="M332" s="276">
        <v>3.2</v>
      </c>
      <c r="N332" s="276">
        <v>1.7</v>
      </c>
      <c r="O332" s="276">
        <v>1.5</v>
      </c>
      <c r="P332" s="276">
        <v>2.9</v>
      </c>
      <c r="Q332" s="276">
        <v>1.5</v>
      </c>
      <c r="R332" s="327">
        <v>232</v>
      </c>
      <c r="S332" s="327">
        <v>232</v>
      </c>
      <c r="T332" s="327">
        <v>232</v>
      </c>
      <c r="U332" s="328">
        <v>232</v>
      </c>
      <c r="V332" s="336">
        <f t="shared" si="79"/>
        <v>2.4</v>
      </c>
      <c r="W332" s="330">
        <f t="shared" si="80"/>
        <v>3.0666666666666664</v>
      </c>
      <c r="X332" s="330">
        <f t="shared" si="81"/>
        <v>2.2666666666666666</v>
      </c>
      <c r="Y332" s="331">
        <f t="shared" si="82"/>
        <v>1.9666666666666668</v>
      </c>
      <c r="Z332" s="1046"/>
      <c r="AA332" s="1049"/>
      <c r="AB332" s="1049"/>
      <c r="AC332" s="1049"/>
      <c r="AD332" s="1049"/>
      <c r="AE332" s="1049"/>
      <c r="AF332" s="1049"/>
      <c r="AG332" s="1049"/>
      <c r="AH332" s="1031"/>
      <c r="AI332" s="1028"/>
      <c r="AJ332" s="1031"/>
    </row>
    <row r="333" spans="1:36" ht="18.75" x14ac:dyDescent="0.25">
      <c r="A333" s="1034"/>
      <c r="B333" s="1037"/>
      <c r="C333" s="1040"/>
      <c r="D333" s="1043"/>
      <c r="E333" s="333"/>
      <c r="F333" s="333"/>
      <c r="G333" s="333"/>
      <c r="H333" s="333"/>
      <c r="I333" s="333"/>
      <c r="J333" s="333"/>
      <c r="K333" s="333"/>
      <c r="L333" s="333"/>
      <c r="M333" s="333"/>
      <c r="N333" s="333"/>
      <c r="O333" s="333"/>
      <c r="P333" s="333"/>
      <c r="Q333" s="333"/>
      <c r="R333" s="334"/>
      <c r="S333" s="334"/>
      <c r="T333" s="334"/>
      <c r="U333" s="335"/>
      <c r="V333" s="336">
        <f t="shared" si="79"/>
        <v>0</v>
      </c>
      <c r="W333" s="330">
        <f t="shared" si="80"/>
        <v>0</v>
      </c>
      <c r="X333" s="330">
        <f t="shared" si="81"/>
        <v>0</v>
      </c>
      <c r="Y333" s="331">
        <f t="shared" si="82"/>
        <v>0</v>
      </c>
      <c r="Z333" s="1046"/>
      <c r="AA333" s="1049"/>
      <c r="AB333" s="1049"/>
      <c r="AC333" s="1049"/>
      <c r="AD333" s="1049"/>
      <c r="AE333" s="1049"/>
      <c r="AF333" s="1049"/>
      <c r="AG333" s="1049"/>
      <c r="AH333" s="1031"/>
      <c r="AI333" s="1028"/>
      <c r="AJ333" s="1031"/>
    </row>
    <row r="334" spans="1:36" ht="18.75" x14ac:dyDescent="0.25">
      <c r="A334" s="1034"/>
      <c r="B334" s="1037"/>
      <c r="C334" s="1040"/>
      <c r="D334" s="1043"/>
      <c r="E334" s="276" t="s">
        <v>840</v>
      </c>
      <c r="F334" s="276">
        <v>0</v>
      </c>
      <c r="G334" s="276">
        <v>0</v>
      </c>
      <c r="H334" s="276">
        <v>2.6</v>
      </c>
      <c r="I334" s="337">
        <v>0</v>
      </c>
      <c r="J334" s="337">
        <v>0</v>
      </c>
      <c r="K334" s="337">
        <v>1.9</v>
      </c>
      <c r="L334" s="337">
        <v>0</v>
      </c>
      <c r="M334" s="337">
        <v>0</v>
      </c>
      <c r="N334" s="337">
        <v>2.4</v>
      </c>
      <c r="O334" s="337">
        <v>0</v>
      </c>
      <c r="P334" s="337">
        <v>0</v>
      </c>
      <c r="Q334" s="337">
        <v>3.1</v>
      </c>
      <c r="R334" s="327">
        <v>232</v>
      </c>
      <c r="S334" s="327">
        <v>232</v>
      </c>
      <c r="T334" s="327">
        <v>232</v>
      </c>
      <c r="U334" s="328">
        <v>232</v>
      </c>
      <c r="V334" s="336">
        <f t="shared" si="79"/>
        <v>2.6</v>
      </c>
      <c r="W334" s="330">
        <f t="shared" si="80"/>
        <v>1.9</v>
      </c>
      <c r="X334" s="330">
        <f t="shared" si="81"/>
        <v>2.4</v>
      </c>
      <c r="Y334" s="331">
        <f t="shared" si="82"/>
        <v>3.1</v>
      </c>
      <c r="Z334" s="1046"/>
      <c r="AA334" s="1049"/>
      <c r="AB334" s="1049"/>
      <c r="AC334" s="1049"/>
      <c r="AD334" s="1049"/>
      <c r="AE334" s="1049"/>
      <c r="AF334" s="1049"/>
      <c r="AG334" s="1049"/>
      <c r="AH334" s="1031"/>
      <c r="AI334" s="1028"/>
      <c r="AJ334" s="1031"/>
    </row>
    <row r="335" spans="1:36" ht="18.75" x14ac:dyDescent="0.25">
      <c r="A335" s="1034"/>
      <c r="B335" s="1037"/>
      <c r="C335" s="1040"/>
      <c r="D335" s="1043"/>
      <c r="E335" s="333"/>
      <c r="F335" s="333"/>
      <c r="G335" s="333"/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4"/>
      <c r="S335" s="334"/>
      <c r="T335" s="334"/>
      <c r="U335" s="335"/>
      <c r="V335" s="336">
        <f t="shared" si="79"/>
        <v>0</v>
      </c>
      <c r="W335" s="330">
        <f t="shared" si="80"/>
        <v>0</v>
      </c>
      <c r="X335" s="330">
        <f t="shared" si="81"/>
        <v>0</v>
      </c>
      <c r="Y335" s="331">
        <f t="shared" si="82"/>
        <v>0</v>
      </c>
      <c r="Z335" s="1046"/>
      <c r="AA335" s="1049"/>
      <c r="AB335" s="1049"/>
      <c r="AC335" s="1049"/>
      <c r="AD335" s="1049"/>
      <c r="AE335" s="1049"/>
      <c r="AF335" s="1049"/>
      <c r="AG335" s="1049"/>
      <c r="AH335" s="1031"/>
      <c r="AI335" s="1028"/>
      <c r="AJ335" s="1031"/>
    </row>
    <row r="336" spans="1:36" ht="18.75" x14ac:dyDescent="0.25">
      <c r="A336" s="1034"/>
      <c r="B336" s="1037"/>
      <c r="C336" s="1040"/>
      <c r="D336" s="1043"/>
      <c r="E336" s="337"/>
      <c r="F336" s="337"/>
      <c r="G336" s="337"/>
      <c r="H336" s="337"/>
      <c r="I336" s="337"/>
      <c r="J336" s="337"/>
      <c r="K336" s="337"/>
      <c r="L336" s="337"/>
      <c r="M336" s="337"/>
      <c r="N336" s="337"/>
      <c r="O336" s="337"/>
      <c r="P336" s="337"/>
      <c r="Q336" s="337"/>
      <c r="R336" s="327"/>
      <c r="S336" s="327"/>
      <c r="T336" s="327"/>
      <c r="U336" s="328"/>
      <c r="V336" s="336">
        <f t="shared" si="79"/>
        <v>0</v>
      </c>
      <c r="W336" s="330">
        <f t="shared" si="80"/>
        <v>0</v>
      </c>
      <c r="X336" s="330">
        <f t="shared" si="81"/>
        <v>0</v>
      </c>
      <c r="Y336" s="331">
        <f t="shared" si="82"/>
        <v>0</v>
      </c>
      <c r="Z336" s="1046"/>
      <c r="AA336" s="1049"/>
      <c r="AB336" s="1049"/>
      <c r="AC336" s="1049"/>
      <c r="AD336" s="1049"/>
      <c r="AE336" s="1049"/>
      <c r="AF336" s="1049"/>
      <c r="AG336" s="1049"/>
      <c r="AH336" s="1031"/>
      <c r="AI336" s="1028"/>
      <c r="AJ336" s="1031"/>
    </row>
    <row r="337" spans="1:36" ht="18.75" x14ac:dyDescent="0.25">
      <c r="A337" s="1034"/>
      <c r="B337" s="1037"/>
      <c r="C337" s="1040"/>
      <c r="D337" s="1043"/>
      <c r="E337" s="333"/>
      <c r="F337" s="333"/>
      <c r="G337" s="333"/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4"/>
      <c r="S337" s="334"/>
      <c r="T337" s="334"/>
      <c r="U337" s="335"/>
      <c r="V337" s="336">
        <f t="shared" si="79"/>
        <v>0</v>
      </c>
      <c r="W337" s="330">
        <f t="shared" si="80"/>
        <v>0</v>
      </c>
      <c r="X337" s="330">
        <f t="shared" si="81"/>
        <v>0</v>
      </c>
      <c r="Y337" s="331">
        <f t="shared" si="82"/>
        <v>0</v>
      </c>
      <c r="Z337" s="1046"/>
      <c r="AA337" s="1049"/>
      <c r="AB337" s="1049"/>
      <c r="AC337" s="1049"/>
      <c r="AD337" s="1049"/>
      <c r="AE337" s="1049"/>
      <c r="AF337" s="1049"/>
      <c r="AG337" s="1049"/>
      <c r="AH337" s="1031"/>
      <c r="AI337" s="1028"/>
      <c r="AJ337" s="1031"/>
    </row>
    <row r="338" spans="1:36" ht="18.75" x14ac:dyDescent="0.25">
      <c r="A338" s="1034"/>
      <c r="B338" s="1037"/>
      <c r="C338" s="1040"/>
      <c r="D338" s="1043"/>
      <c r="E338" s="337"/>
      <c r="F338" s="337"/>
      <c r="G338" s="337"/>
      <c r="H338" s="337"/>
      <c r="I338" s="337"/>
      <c r="J338" s="337"/>
      <c r="K338" s="337"/>
      <c r="L338" s="337"/>
      <c r="M338" s="337"/>
      <c r="N338" s="337"/>
      <c r="O338" s="337"/>
      <c r="P338" s="337"/>
      <c r="Q338" s="337"/>
      <c r="R338" s="327"/>
      <c r="S338" s="327"/>
      <c r="T338" s="327"/>
      <c r="U338" s="328"/>
      <c r="V338" s="336">
        <f t="shared" si="79"/>
        <v>0</v>
      </c>
      <c r="W338" s="330">
        <f t="shared" si="80"/>
        <v>0</v>
      </c>
      <c r="X338" s="330">
        <f t="shared" si="81"/>
        <v>0</v>
      </c>
      <c r="Y338" s="331">
        <f t="shared" si="82"/>
        <v>0</v>
      </c>
      <c r="Z338" s="1046"/>
      <c r="AA338" s="1049"/>
      <c r="AB338" s="1049"/>
      <c r="AC338" s="1049"/>
      <c r="AD338" s="1049"/>
      <c r="AE338" s="1049"/>
      <c r="AF338" s="1049"/>
      <c r="AG338" s="1049"/>
      <c r="AH338" s="1031"/>
      <c r="AI338" s="1028"/>
      <c r="AJ338" s="1031"/>
    </row>
    <row r="339" spans="1:36" ht="18.75" x14ac:dyDescent="0.25">
      <c r="A339" s="1034"/>
      <c r="B339" s="1037"/>
      <c r="C339" s="1040"/>
      <c r="D339" s="1043"/>
      <c r="E339" s="333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4"/>
      <c r="S339" s="334"/>
      <c r="T339" s="334"/>
      <c r="U339" s="335"/>
      <c r="V339" s="336">
        <f t="shared" si="79"/>
        <v>0</v>
      </c>
      <c r="W339" s="330">
        <f t="shared" si="80"/>
        <v>0</v>
      </c>
      <c r="X339" s="330">
        <f t="shared" si="81"/>
        <v>0</v>
      </c>
      <c r="Y339" s="331">
        <f t="shared" si="82"/>
        <v>0</v>
      </c>
      <c r="Z339" s="1046"/>
      <c r="AA339" s="1049"/>
      <c r="AB339" s="1049"/>
      <c r="AC339" s="1049"/>
      <c r="AD339" s="1049"/>
      <c r="AE339" s="1049"/>
      <c r="AF339" s="1049"/>
      <c r="AG339" s="1049"/>
      <c r="AH339" s="1031"/>
      <c r="AI339" s="1028"/>
      <c r="AJ339" s="1031"/>
    </row>
    <row r="340" spans="1:36" ht="18.75" x14ac:dyDescent="0.25">
      <c r="A340" s="1034"/>
      <c r="B340" s="1037"/>
      <c r="C340" s="1040"/>
      <c r="D340" s="1043"/>
      <c r="E340" s="337"/>
      <c r="F340" s="337"/>
      <c r="G340" s="337"/>
      <c r="H340" s="337"/>
      <c r="I340" s="337"/>
      <c r="J340" s="337"/>
      <c r="K340" s="337"/>
      <c r="L340" s="337"/>
      <c r="M340" s="337"/>
      <c r="N340" s="337"/>
      <c r="O340" s="337"/>
      <c r="P340" s="337"/>
      <c r="Q340" s="337"/>
      <c r="R340" s="327"/>
      <c r="S340" s="327"/>
      <c r="T340" s="327"/>
      <c r="U340" s="328"/>
      <c r="V340" s="336">
        <f t="shared" si="79"/>
        <v>0</v>
      </c>
      <c r="W340" s="330">
        <f t="shared" si="80"/>
        <v>0</v>
      </c>
      <c r="X340" s="330">
        <f t="shared" si="81"/>
        <v>0</v>
      </c>
      <c r="Y340" s="331">
        <f t="shared" si="82"/>
        <v>0</v>
      </c>
      <c r="Z340" s="1046"/>
      <c r="AA340" s="1049"/>
      <c r="AB340" s="1049"/>
      <c r="AC340" s="1049"/>
      <c r="AD340" s="1049"/>
      <c r="AE340" s="1049"/>
      <c r="AF340" s="1049"/>
      <c r="AG340" s="1049"/>
      <c r="AH340" s="1031"/>
      <c r="AI340" s="1028"/>
      <c r="AJ340" s="1031"/>
    </row>
    <row r="341" spans="1:36" ht="18.75" x14ac:dyDescent="0.25">
      <c r="A341" s="1034"/>
      <c r="B341" s="1037"/>
      <c r="C341" s="1040"/>
      <c r="D341" s="104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4"/>
      <c r="S341" s="334"/>
      <c r="T341" s="334"/>
      <c r="U341" s="335"/>
      <c r="V341" s="336">
        <f t="shared" si="79"/>
        <v>0</v>
      </c>
      <c r="W341" s="330">
        <f t="shared" si="80"/>
        <v>0</v>
      </c>
      <c r="X341" s="330">
        <f t="shared" si="81"/>
        <v>0</v>
      </c>
      <c r="Y341" s="331">
        <f t="shared" si="82"/>
        <v>0</v>
      </c>
      <c r="Z341" s="1046"/>
      <c r="AA341" s="1049"/>
      <c r="AB341" s="1049"/>
      <c r="AC341" s="1049"/>
      <c r="AD341" s="1049"/>
      <c r="AE341" s="1049"/>
      <c r="AF341" s="1049"/>
      <c r="AG341" s="1049"/>
      <c r="AH341" s="1031"/>
      <c r="AI341" s="1028"/>
      <c r="AJ341" s="1031"/>
    </row>
    <row r="342" spans="1:36" ht="18.75" x14ac:dyDescent="0.25">
      <c r="A342" s="1034"/>
      <c r="B342" s="1037"/>
      <c r="C342" s="1040"/>
      <c r="D342" s="1043"/>
      <c r="E342" s="337"/>
      <c r="F342" s="337"/>
      <c r="G342" s="337"/>
      <c r="H342" s="337"/>
      <c r="I342" s="337"/>
      <c r="J342" s="337"/>
      <c r="K342" s="337"/>
      <c r="L342" s="337"/>
      <c r="M342" s="337"/>
      <c r="N342" s="337"/>
      <c r="O342" s="337"/>
      <c r="P342" s="337"/>
      <c r="Q342" s="337"/>
      <c r="R342" s="327"/>
      <c r="S342" s="327"/>
      <c r="T342" s="327"/>
      <c r="U342" s="328"/>
      <c r="V342" s="336">
        <f t="shared" si="79"/>
        <v>0</v>
      </c>
      <c r="W342" s="330">
        <f t="shared" si="80"/>
        <v>0</v>
      </c>
      <c r="X342" s="330">
        <f t="shared" si="81"/>
        <v>0</v>
      </c>
      <c r="Y342" s="331">
        <f t="shared" si="82"/>
        <v>0</v>
      </c>
      <c r="Z342" s="1046"/>
      <c r="AA342" s="1049"/>
      <c r="AB342" s="1049"/>
      <c r="AC342" s="1049"/>
      <c r="AD342" s="1049"/>
      <c r="AE342" s="1049"/>
      <c r="AF342" s="1049"/>
      <c r="AG342" s="1049"/>
      <c r="AH342" s="1031"/>
      <c r="AI342" s="1028"/>
      <c r="AJ342" s="1031"/>
    </row>
    <row r="343" spans="1:36" ht="18.75" x14ac:dyDescent="0.25">
      <c r="A343" s="1034"/>
      <c r="B343" s="1037"/>
      <c r="C343" s="1040"/>
      <c r="D343" s="104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4"/>
      <c r="S343" s="334"/>
      <c r="T343" s="334"/>
      <c r="U343" s="335"/>
      <c r="V343" s="336">
        <f t="shared" si="79"/>
        <v>0</v>
      </c>
      <c r="W343" s="330">
        <f t="shared" si="80"/>
        <v>0</v>
      </c>
      <c r="X343" s="330">
        <f t="shared" si="81"/>
        <v>0</v>
      </c>
      <c r="Y343" s="331">
        <f t="shared" si="82"/>
        <v>0</v>
      </c>
      <c r="Z343" s="1046"/>
      <c r="AA343" s="1049"/>
      <c r="AB343" s="1049"/>
      <c r="AC343" s="1049"/>
      <c r="AD343" s="1049"/>
      <c r="AE343" s="1049"/>
      <c r="AF343" s="1049"/>
      <c r="AG343" s="1049"/>
      <c r="AH343" s="1031"/>
      <c r="AI343" s="1028"/>
      <c r="AJ343" s="1031"/>
    </row>
    <row r="344" spans="1:36" ht="18.75" x14ac:dyDescent="0.25">
      <c r="A344" s="1034"/>
      <c r="B344" s="1037"/>
      <c r="C344" s="1040"/>
      <c r="D344" s="1043"/>
      <c r="E344" s="337"/>
      <c r="F344" s="337"/>
      <c r="G344" s="337"/>
      <c r="H344" s="337"/>
      <c r="I344" s="337"/>
      <c r="J344" s="337"/>
      <c r="K344" s="337"/>
      <c r="L344" s="337"/>
      <c r="M344" s="337"/>
      <c r="N344" s="337"/>
      <c r="O344" s="337"/>
      <c r="P344" s="337"/>
      <c r="Q344" s="337"/>
      <c r="R344" s="327"/>
      <c r="S344" s="327"/>
      <c r="T344" s="327"/>
      <c r="U344" s="328"/>
      <c r="V344" s="336">
        <f t="shared" si="79"/>
        <v>0</v>
      </c>
      <c r="W344" s="330">
        <f t="shared" si="80"/>
        <v>0</v>
      </c>
      <c r="X344" s="330">
        <f t="shared" si="81"/>
        <v>0</v>
      </c>
      <c r="Y344" s="331">
        <f t="shared" si="82"/>
        <v>0</v>
      </c>
      <c r="Z344" s="1046"/>
      <c r="AA344" s="1049"/>
      <c r="AB344" s="1049"/>
      <c r="AC344" s="1049"/>
      <c r="AD344" s="1049"/>
      <c r="AE344" s="1049"/>
      <c r="AF344" s="1049"/>
      <c r="AG344" s="1049"/>
      <c r="AH344" s="1031"/>
      <c r="AI344" s="1028"/>
      <c r="AJ344" s="1031"/>
    </row>
    <row r="345" spans="1:36" ht="18.75" x14ac:dyDescent="0.25">
      <c r="A345" s="1034"/>
      <c r="B345" s="1037"/>
      <c r="C345" s="1040"/>
      <c r="D345" s="1043"/>
      <c r="E345" s="333"/>
      <c r="F345" s="333"/>
      <c r="G345" s="333"/>
      <c r="H345" s="333"/>
      <c r="I345" s="333"/>
      <c r="J345" s="333"/>
      <c r="K345" s="333"/>
      <c r="L345" s="333"/>
      <c r="M345" s="333"/>
      <c r="N345" s="333"/>
      <c r="O345" s="333"/>
      <c r="P345" s="333"/>
      <c r="Q345" s="333"/>
      <c r="R345" s="334"/>
      <c r="S345" s="334"/>
      <c r="T345" s="334"/>
      <c r="U345" s="335"/>
      <c r="V345" s="336">
        <f t="shared" si="79"/>
        <v>0</v>
      </c>
      <c r="W345" s="330">
        <f t="shared" si="80"/>
        <v>0</v>
      </c>
      <c r="X345" s="330">
        <f t="shared" si="81"/>
        <v>0</v>
      </c>
      <c r="Y345" s="331">
        <f t="shared" si="82"/>
        <v>0</v>
      </c>
      <c r="Z345" s="1046"/>
      <c r="AA345" s="1049"/>
      <c r="AB345" s="1049"/>
      <c r="AC345" s="1049"/>
      <c r="AD345" s="1049"/>
      <c r="AE345" s="1049"/>
      <c r="AF345" s="1049"/>
      <c r="AG345" s="1049"/>
      <c r="AH345" s="1031"/>
      <c r="AI345" s="1028"/>
      <c r="AJ345" s="1031"/>
    </row>
    <row r="346" spans="1:36" ht="18.75" x14ac:dyDescent="0.25">
      <c r="A346" s="1034"/>
      <c r="B346" s="1037"/>
      <c r="C346" s="1040"/>
      <c r="D346" s="1043"/>
      <c r="E346" s="337"/>
      <c r="F346" s="337"/>
      <c r="G346" s="337"/>
      <c r="H346" s="337"/>
      <c r="I346" s="337"/>
      <c r="J346" s="337"/>
      <c r="K346" s="337"/>
      <c r="L346" s="337"/>
      <c r="M346" s="337"/>
      <c r="N346" s="337"/>
      <c r="O346" s="337"/>
      <c r="P346" s="337"/>
      <c r="Q346" s="337"/>
      <c r="R346" s="327"/>
      <c r="S346" s="327"/>
      <c r="T346" s="327"/>
      <c r="U346" s="328"/>
      <c r="V346" s="336">
        <f t="shared" si="79"/>
        <v>0</v>
      </c>
      <c r="W346" s="330">
        <f t="shared" si="80"/>
        <v>0</v>
      </c>
      <c r="X346" s="330">
        <f t="shared" si="81"/>
        <v>0</v>
      </c>
      <c r="Y346" s="331">
        <f t="shared" si="82"/>
        <v>0</v>
      </c>
      <c r="Z346" s="1046"/>
      <c r="AA346" s="1049"/>
      <c r="AB346" s="1049"/>
      <c r="AC346" s="1049"/>
      <c r="AD346" s="1049"/>
      <c r="AE346" s="1049"/>
      <c r="AF346" s="1049"/>
      <c r="AG346" s="1049"/>
      <c r="AH346" s="1031"/>
      <c r="AI346" s="1028"/>
      <c r="AJ346" s="1031"/>
    </row>
    <row r="347" spans="1:36" ht="18.75" x14ac:dyDescent="0.25">
      <c r="A347" s="1034"/>
      <c r="B347" s="1037"/>
      <c r="C347" s="1040"/>
      <c r="D347" s="1043"/>
      <c r="E347" s="333"/>
      <c r="F347" s="333"/>
      <c r="G347" s="333"/>
      <c r="H347" s="333"/>
      <c r="I347" s="333"/>
      <c r="J347" s="333"/>
      <c r="K347" s="333"/>
      <c r="L347" s="333"/>
      <c r="M347" s="333"/>
      <c r="N347" s="333"/>
      <c r="O347" s="333"/>
      <c r="P347" s="333"/>
      <c r="Q347" s="333"/>
      <c r="R347" s="334"/>
      <c r="S347" s="334"/>
      <c r="T347" s="334"/>
      <c r="U347" s="335"/>
      <c r="V347" s="336">
        <f t="shared" si="79"/>
        <v>0</v>
      </c>
      <c r="W347" s="330">
        <f t="shared" si="80"/>
        <v>0</v>
      </c>
      <c r="X347" s="330">
        <f t="shared" si="81"/>
        <v>0</v>
      </c>
      <c r="Y347" s="331">
        <f t="shared" si="82"/>
        <v>0</v>
      </c>
      <c r="Z347" s="1046"/>
      <c r="AA347" s="1049"/>
      <c r="AB347" s="1049"/>
      <c r="AC347" s="1049"/>
      <c r="AD347" s="1049"/>
      <c r="AE347" s="1049"/>
      <c r="AF347" s="1049"/>
      <c r="AG347" s="1049"/>
      <c r="AH347" s="1031"/>
      <c r="AI347" s="1028"/>
      <c r="AJ347" s="1031"/>
    </row>
    <row r="348" spans="1:36" ht="18.75" x14ac:dyDescent="0.25">
      <c r="A348" s="1034"/>
      <c r="B348" s="1037"/>
      <c r="C348" s="1040"/>
      <c r="D348" s="1043"/>
      <c r="E348" s="337"/>
      <c r="F348" s="337"/>
      <c r="G348" s="337"/>
      <c r="H348" s="337"/>
      <c r="I348" s="337"/>
      <c r="J348" s="337"/>
      <c r="K348" s="337"/>
      <c r="L348" s="337"/>
      <c r="M348" s="337"/>
      <c r="N348" s="337"/>
      <c r="O348" s="337"/>
      <c r="P348" s="337"/>
      <c r="Q348" s="337"/>
      <c r="R348" s="327"/>
      <c r="S348" s="327"/>
      <c r="T348" s="327"/>
      <c r="U348" s="328"/>
      <c r="V348" s="336">
        <f t="shared" si="79"/>
        <v>0</v>
      </c>
      <c r="W348" s="330">
        <f t="shared" si="80"/>
        <v>0</v>
      </c>
      <c r="X348" s="330">
        <f t="shared" si="81"/>
        <v>0</v>
      </c>
      <c r="Y348" s="331">
        <f t="shared" si="82"/>
        <v>0</v>
      </c>
      <c r="Z348" s="1046"/>
      <c r="AA348" s="1049"/>
      <c r="AB348" s="1049"/>
      <c r="AC348" s="1049"/>
      <c r="AD348" s="1049"/>
      <c r="AE348" s="1049"/>
      <c r="AF348" s="1049"/>
      <c r="AG348" s="1049"/>
      <c r="AH348" s="1031"/>
      <c r="AI348" s="1028"/>
      <c r="AJ348" s="1031"/>
    </row>
    <row r="349" spans="1:36" ht="18.75" x14ac:dyDescent="0.25">
      <c r="A349" s="1034"/>
      <c r="B349" s="1037"/>
      <c r="C349" s="1040"/>
      <c r="D349" s="1043"/>
      <c r="E349" s="333"/>
      <c r="F349" s="333"/>
      <c r="G349" s="333"/>
      <c r="H349" s="333"/>
      <c r="I349" s="333"/>
      <c r="J349" s="333"/>
      <c r="K349" s="333"/>
      <c r="L349" s="333"/>
      <c r="M349" s="333"/>
      <c r="N349" s="333"/>
      <c r="O349" s="333"/>
      <c r="P349" s="333"/>
      <c r="Q349" s="333"/>
      <c r="R349" s="334"/>
      <c r="S349" s="334"/>
      <c r="T349" s="334"/>
      <c r="U349" s="335"/>
      <c r="V349" s="336">
        <f t="shared" si="79"/>
        <v>0</v>
      </c>
      <c r="W349" s="330">
        <f t="shared" si="80"/>
        <v>0</v>
      </c>
      <c r="X349" s="330">
        <f t="shared" si="81"/>
        <v>0</v>
      </c>
      <c r="Y349" s="331">
        <f t="shared" si="82"/>
        <v>0</v>
      </c>
      <c r="Z349" s="1046"/>
      <c r="AA349" s="1049"/>
      <c r="AB349" s="1049"/>
      <c r="AC349" s="1049"/>
      <c r="AD349" s="1049"/>
      <c r="AE349" s="1049"/>
      <c r="AF349" s="1049"/>
      <c r="AG349" s="1049"/>
      <c r="AH349" s="1031"/>
      <c r="AI349" s="1028"/>
      <c r="AJ349" s="1031"/>
    </row>
    <row r="350" spans="1:36" ht="19.5" thickBot="1" x14ac:dyDescent="0.3">
      <c r="A350" s="1035"/>
      <c r="B350" s="1038"/>
      <c r="C350" s="1041"/>
      <c r="D350" s="1044"/>
      <c r="E350" s="340"/>
      <c r="F350" s="340"/>
      <c r="G350" s="340"/>
      <c r="H350" s="340"/>
      <c r="I350" s="340"/>
      <c r="J350" s="340"/>
      <c r="K350" s="340"/>
      <c r="L350" s="340"/>
      <c r="M350" s="340"/>
      <c r="N350" s="340"/>
      <c r="O350" s="340"/>
      <c r="P350" s="340"/>
      <c r="Q350" s="340"/>
      <c r="R350" s="341"/>
      <c r="S350" s="341"/>
      <c r="T350" s="341"/>
      <c r="U350" s="342"/>
      <c r="V350" s="343">
        <f t="shared" si="79"/>
        <v>0</v>
      </c>
      <c r="W350" s="344">
        <f t="shared" si="80"/>
        <v>0</v>
      </c>
      <c r="X350" s="344">
        <f t="shared" si="81"/>
        <v>0</v>
      </c>
      <c r="Y350" s="345">
        <f t="shared" si="82"/>
        <v>0</v>
      </c>
      <c r="Z350" s="1047"/>
      <c r="AA350" s="1050"/>
      <c r="AB350" s="1050"/>
      <c r="AC350" s="1050"/>
      <c r="AD350" s="1050"/>
      <c r="AE350" s="1050"/>
      <c r="AF350" s="1050"/>
      <c r="AG350" s="1050"/>
      <c r="AH350" s="1032"/>
      <c r="AI350" s="1029"/>
      <c r="AJ350" s="1032"/>
    </row>
    <row r="351" spans="1:36" ht="18.75" x14ac:dyDescent="0.25">
      <c r="A351" s="1033">
        <v>18</v>
      </c>
      <c r="B351" s="1036" t="s">
        <v>124</v>
      </c>
      <c r="C351" s="1039" t="s">
        <v>88</v>
      </c>
      <c r="D351" s="1042">
        <f>160*0.9</f>
        <v>144</v>
      </c>
      <c r="E351" s="346"/>
      <c r="F351" s="299"/>
      <c r="G351" s="299"/>
      <c r="H351" s="299"/>
      <c r="I351" s="299"/>
      <c r="J351" s="299"/>
      <c r="K351" s="299"/>
      <c r="L351" s="299"/>
      <c r="M351" s="299"/>
      <c r="N351" s="299"/>
      <c r="O351" s="299"/>
      <c r="P351" s="299"/>
      <c r="Q351" s="299"/>
      <c r="R351" s="321"/>
      <c r="S351" s="321"/>
      <c r="T351" s="321"/>
      <c r="U351" s="322"/>
      <c r="V351" s="323">
        <f t="shared" si="79"/>
        <v>0</v>
      </c>
      <c r="W351" s="347">
        <f t="shared" si="80"/>
        <v>0</v>
      </c>
      <c r="X351" s="347">
        <f t="shared" si="81"/>
        <v>0</v>
      </c>
      <c r="Y351" s="348">
        <f t="shared" si="82"/>
        <v>0</v>
      </c>
      <c r="Z351" s="1045">
        <f t="shared" ref="Z351:AC351" si="105">SUM(V351:V370)</f>
        <v>7.8</v>
      </c>
      <c r="AA351" s="1048">
        <f t="shared" si="105"/>
        <v>13.066666666666668</v>
      </c>
      <c r="AB351" s="1048">
        <f t="shared" si="105"/>
        <v>37.099999999999994</v>
      </c>
      <c r="AC351" s="1048">
        <f t="shared" si="105"/>
        <v>46.3</v>
      </c>
      <c r="AD351" s="1048">
        <f t="shared" ref="AD351:AG371" si="106">Z351*0.38*0.9*SQRT(3)</f>
        <v>4.6204187342707375</v>
      </c>
      <c r="AE351" s="1048">
        <f t="shared" si="106"/>
        <v>7.7401886488637999</v>
      </c>
      <c r="AF351" s="1048">
        <f t="shared" si="106"/>
        <v>21.976607056595423</v>
      </c>
      <c r="AG351" s="1048">
        <f t="shared" si="106"/>
        <v>27.42633171753014</v>
      </c>
      <c r="AH351" s="1030">
        <f>MAX(Z351:AC370)</f>
        <v>46.3</v>
      </c>
      <c r="AI351" s="1027">
        <f t="shared" ref="AI351" si="107">AH351*0.38*0.9*SQRT(3)</f>
        <v>27.42633171753014</v>
      </c>
      <c r="AJ351" s="1030">
        <f t="shared" ref="AJ351" si="108">D351-AI351</f>
        <v>116.57366828246987</v>
      </c>
    </row>
    <row r="352" spans="1:36" ht="18.75" x14ac:dyDescent="0.25">
      <c r="A352" s="1034"/>
      <c r="B352" s="1037"/>
      <c r="C352" s="1040"/>
      <c r="D352" s="1043"/>
      <c r="E352" s="276" t="s">
        <v>806</v>
      </c>
      <c r="F352" s="276">
        <v>0</v>
      </c>
      <c r="G352" s="276">
        <v>0</v>
      </c>
      <c r="H352" s="276">
        <v>0</v>
      </c>
      <c r="I352" s="276">
        <v>0</v>
      </c>
      <c r="J352" s="276">
        <v>0</v>
      </c>
      <c r="K352" s="276">
        <v>0</v>
      </c>
      <c r="L352" s="276">
        <v>27.9</v>
      </c>
      <c r="M352" s="276">
        <v>28.1</v>
      </c>
      <c r="N352" s="276">
        <v>29.1</v>
      </c>
      <c r="O352" s="276">
        <v>38.299999999999997</v>
      </c>
      <c r="P352" s="276">
        <v>39.200000000000003</v>
      </c>
      <c r="Q352" s="276">
        <v>37</v>
      </c>
      <c r="R352" s="327">
        <v>235</v>
      </c>
      <c r="S352" s="327">
        <v>235</v>
      </c>
      <c r="T352" s="327">
        <v>235</v>
      </c>
      <c r="U352" s="328">
        <v>235</v>
      </c>
      <c r="V352" s="336">
        <f t="shared" si="79"/>
        <v>0</v>
      </c>
      <c r="W352" s="330">
        <f t="shared" si="80"/>
        <v>0</v>
      </c>
      <c r="X352" s="330">
        <f t="shared" si="81"/>
        <v>28.366666666666664</v>
      </c>
      <c r="Y352" s="331">
        <f t="shared" si="82"/>
        <v>38.166666666666664</v>
      </c>
      <c r="Z352" s="1046"/>
      <c r="AA352" s="1049"/>
      <c r="AB352" s="1049"/>
      <c r="AC352" s="1049"/>
      <c r="AD352" s="1049"/>
      <c r="AE352" s="1049"/>
      <c r="AF352" s="1049"/>
      <c r="AG352" s="1049"/>
      <c r="AH352" s="1031"/>
      <c r="AI352" s="1028"/>
      <c r="AJ352" s="1031"/>
    </row>
    <row r="353" spans="1:36" ht="18.75" x14ac:dyDescent="0.25">
      <c r="A353" s="1034"/>
      <c r="B353" s="1037"/>
      <c r="C353" s="1040"/>
      <c r="D353" s="1043"/>
      <c r="E353" s="333"/>
      <c r="F353" s="333"/>
      <c r="G353" s="333"/>
      <c r="H353" s="333"/>
      <c r="I353" s="333"/>
      <c r="J353" s="333"/>
      <c r="K353" s="333"/>
      <c r="L353" s="333"/>
      <c r="M353" s="333"/>
      <c r="N353" s="333"/>
      <c r="O353" s="333"/>
      <c r="P353" s="333"/>
      <c r="Q353" s="333"/>
      <c r="R353" s="334"/>
      <c r="S353" s="334"/>
      <c r="T353" s="334"/>
      <c r="U353" s="335"/>
      <c r="V353" s="336">
        <f t="shared" si="79"/>
        <v>0</v>
      </c>
      <c r="W353" s="330">
        <f t="shared" si="80"/>
        <v>0</v>
      </c>
      <c r="X353" s="330">
        <f t="shared" si="81"/>
        <v>0</v>
      </c>
      <c r="Y353" s="331">
        <f t="shared" si="82"/>
        <v>0</v>
      </c>
      <c r="Z353" s="1046"/>
      <c r="AA353" s="1049"/>
      <c r="AB353" s="1049"/>
      <c r="AC353" s="1049"/>
      <c r="AD353" s="1049"/>
      <c r="AE353" s="1049"/>
      <c r="AF353" s="1049"/>
      <c r="AG353" s="1049"/>
      <c r="AH353" s="1031"/>
      <c r="AI353" s="1028"/>
      <c r="AJ353" s="1031"/>
    </row>
    <row r="354" spans="1:36" ht="18.75" x14ac:dyDescent="0.25">
      <c r="A354" s="1034"/>
      <c r="B354" s="1037"/>
      <c r="C354" s="1040"/>
      <c r="D354" s="1043"/>
      <c r="E354" s="276" t="s">
        <v>830</v>
      </c>
      <c r="F354" s="337">
        <v>7.7</v>
      </c>
      <c r="G354" s="337">
        <v>9</v>
      </c>
      <c r="H354" s="337">
        <v>6.7</v>
      </c>
      <c r="I354" s="337">
        <v>14.3</v>
      </c>
      <c r="J354" s="337">
        <v>10.8</v>
      </c>
      <c r="K354" s="337">
        <v>14.1</v>
      </c>
      <c r="L354" s="337">
        <v>8.1</v>
      </c>
      <c r="M354" s="337">
        <v>9.1999999999999993</v>
      </c>
      <c r="N354" s="337">
        <v>8.9</v>
      </c>
      <c r="O354" s="337">
        <v>6.9</v>
      </c>
      <c r="P354" s="337">
        <v>8.4</v>
      </c>
      <c r="Q354" s="337">
        <v>9.1</v>
      </c>
      <c r="R354" s="327">
        <v>235</v>
      </c>
      <c r="S354" s="327">
        <v>235</v>
      </c>
      <c r="T354" s="327">
        <v>235</v>
      </c>
      <c r="U354" s="328">
        <v>235</v>
      </c>
      <c r="V354" s="336">
        <f t="shared" si="79"/>
        <v>7.8</v>
      </c>
      <c r="W354" s="330">
        <f t="shared" si="80"/>
        <v>13.066666666666668</v>
      </c>
      <c r="X354" s="330">
        <f t="shared" si="81"/>
        <v>8.7333333333333325</v>
      </c>
      <c r="Y354" s="331">
        <f t="shared" si="82"/>
        <v>8.1333333333333329</v>
      </c>
      <c r="Z354" s="1046"/>
      <c r="AA354" s="1049"/>
      <c r="AB354" s="1049"/>
      <c r="AC354" s="1049"/>
      <c r="AD354" s="1049"/>
      <c r="AE354" s="1049"/>
      <c r="AF354" s="1049"/>
      <c r="AG354" s="1049"/>
      <c r="AH354" s="1031"/>
      <c r="AI354" s="1028"/>
      <c r="AJ354" s="1031"/>
    </row>
    <row r="355" spans="1:36" ht="18.75" x14ac:dyDescent="0.25">
      <c r="A355" s="1034"/>
      <c r="B355" s="1037"/>
      <c r="C355" s="1040"/>
      <c r="D355" s="104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4"/>
      <c r="S355" s="334"/>
      <c r="T355" s="334"/>
      <c r="U355" s="335"/>
      <c r="V355" s="336">
        <f t="shared" si="79"/>
        <v>0</v>
      </c>
      <c r="W355" s="330">
        <f t="shared" si="80"/>
        <v>0</v>
      </c>
      <c r="X355" s="330">
        <f t="shared" si="81"/>
        <v>0</v>
      </c>
      <c r="Y355" s="331">
        <f t="shared" si="82"/>
        <v>0</v>
      </c>
      <c r="Z355" s="1046"/>
      <c r="AA355" s="1049"/>
      <c r="AB355" s="1049"/>
      <c r="AC355" s="1049"/>
      <c r="AD355" s="1049"/>
      <c r="AE355" s="1049"/>
      <c r="AF355" s="1049"/>
      <c r="AG355" s="1049"/>
      <c r="AH355" s="1031"/>
      <c r="AI355" s="1028"/>
      <c r="AJ355" s="1031"/>
    </row>
    <row r="356" spans="1:36" ht="18.75" x14ac:dyDescent="0.25">
      <c r="A356" s="1034"/>
      <c r="B356" s="1037"/>
      <c r="C356" s="1040"/>
      <c r="D356" s="1043"/>
      <c r="E356" s="337"/>
      <c r="F356" s="337"/>
      <c r="G356" s="337"/>
      <c r="H356" s="337"/>
      <c r="I356" s="337"/>
      <c r="J356" s="337"/>
      <c r="K356" s="337"/>
      <c r="L356" s="337"/>
      <c r="M356" s="337"/>
      <c r="N356" s="337"/>
      <c r="O356" s="337"/>
      <c r="P356" s="337"/>
      <c r="Q356" s="337"/>
      <c r="R356" s="327"/>
      <c r="S356" s="327"/>
      <c r="T356" s="327"/>
      <c r="U356" s="328"/>
      <c r="V356" s="336">
        <f t="shared" si="79"/>
        <v>0</v>
      </c>
      <c r="W356" s="330">
        <f t="shared" si="80"/>
        <v>0</v>
      </c>
      <c r="X356" s="330">
        <f t="shared" si="81"/>
        <v>0</v>
      </c>
      <c r="Y356" s="331">
        <f t="shared" si="82"/>
        <v>0</v>
      </c>
      <c r="Z356" s="1046"/>
      <c r="AA356" s="1049"/>
      <c r="AB356" s="1049"/>
      <c r="AC356" s="1049"/>
      <c r="AD356" s="1049"/>
      <c r="AE356" s="1049"/>
      <c r="AF356" s="1049"/>
      <c r="AG356" s="1049"/>
      <c r="AH356" s="1031"/>
      <c r="AI356" s="1028"/>
      <c r="AJ356" s="1031"/>
    </row>
    <row r="357" spans="1:36" ht="18.75" x14ac:dyDescent="0.25">
      <c r="A357" s="1034"/>
      <c r="B357" s="1037"/>
      <c r="C357" s="1040"/>
      <c r="D357" s="1043"/>
      <c r="E357" s="333"/>
      <c r="F357" s="333"/>
      <c r="G357" s="333"/>
      <c r="H357" s="333"/>
      <c r="I357" s="333"/>
      <c r="J357" s="333"/>
      <c r="K357" s="333"/>
      <c r="L357" s="333"/>
      <c r="M357" s="333"/>
      <c r="N357" s="333"/>
      <c r="O357" s="333"/>
      <c r="P357" s="333"/>
      <c r="Q357" s="333"/>
      <c r="R357" s="334"/>
      <c r="S357" s="334"/>
      <c r="T357" s="334"/>
      <c r="U357" s="335"/>
      <c r="V357" s="336">
        <f t="shared" si="79"/>
        <v>0</v>
      </c>
      <c r="W357" s="330">
        <f t="shared" si="80"/>
        <v>0</v>
      </c>
      <c r="X357" s="330">
        <f t="shared" si="81"/>
        <v>0</v>
      </c>
      <c r="Y357" s="331">
        <f t="shared" si="82"/>
        <v>0</v>
      </c>
      <c r="Z357" s="1046"/>
      <c r="AA357" s="1049"/>
      <c r="AB357" s="1049"/>
      <c r="AC357" s="1049"/>
      <c r="AD357" s="1049"/>
      <c r="AE357" s="1049"/>
      <c r="AF357" s="1049"/>
      <c r="AG357" s="1049"/>
      <c r="AH357" s="1031"/>
      <c r="AI357" s="1028"/>
      <c r="AJ357" s="1031"/>
    </row>
    <row r="358" spans="1:36" ht="18.75" x14ac:dyDescent="0.25">
      <c r="A358" s="1034"/>
      <c r="B358" s="1037"/>
      <c r="C358" s="1040"/>
      <c r="D358" s="1043"/>
      <c r="E358" s="337"/>
      <c r="F358" s="337"/>
      <c r="G358" s="337"/>
      <c r="H358" s="337"/>
      <c r="I358" s="337"/>
      <c r="J358" s="337"/>
      <c r="K358" s="337"/>
      <c r="L358" s="337"/>
      <c r="M358" s="337"/>
      <c r="N358" s="337"/>
      <c r="O358" s="337"/>
      <c r="P358" s="337"/>
      <c r="Q358" s="337"/>
      <c r="R358" s="327"/>
      <c r="S358" s="327"/>
      <c r="T358" s="327"/>
      <c r="U358" s="328"/>
      <c r="V358" s="336">
        <f t="shared" si="79"/>
        <v>0</v>
      </c>
      <c r="W358" s="330">
        <f t="shared" si="80"/>
        <v>0</v>
      </c>
      <c r="X358" s="330">
        <f t="shared" si="81"/>
        <v>0</v>
      </c>
      <c r="Y358" s="331">
        <f t="shared" si="82"/>
        <v>0</v>
      </c>
      <c r="Z358" s="1046"/>
      <c r="AA358" s="1049"/>
      <c r="AB358" s="1049"/>
      <c r="AC358" s="1049"/>
      <c r="AD358" s="1049"/>
      <c r="AE358" s="1049"/>
      <c r="AF358" s="1049"/>
      <c r="AG358" s="1049"/>
      <c r="AH358" s="1031"/>
      <c r="AI358" s="1028"/>
      <c r="AJ358" s="1031"/>
    </row>
    <row r="359" spans="1:36" ht="18.75" x14ac:dyDescent="0.25">
      <c r="A359" s="1034"/>
      <c r="B359" s="1037"/>
      <c r="C359" s="1040"/>
      <c r="D359" s="1043"/>
      <c r="E359" s="333"/>
      <c r="F359" s="333"/>
      <c r="G359" s="333"/>
      <c r="H359" s="333"/>
      <c r="I359" s="333"/>
      <c r="J359" s="333"/>
      <c r="K359" s="333"/>
      <c r="L359" s="333"/>
      <c r="M359" s="333"/>
      <c r="N359" s="333"/>
      <c r="O359" s="333"/>
      <c r="P359" s="333"/>
      <c r="Q359" s="333"/>
      <c r="R359" s="334"/>
      <c r="S359" s="334"/>
      <c r="T359" s="334"/>
      <c r="U359" s="335"/>
      <c r="V359" s="336">
        <f t="shared" si="79"/>
        <v>0</v>
      </c>
      <c r="W359" s="330">
        <f t="shared" si="80"/>
        <v>0</v>
      </c>
      <c r="X359" s="330">
        <f t="shared" si="81"/>
        <v>0</v>
      </c>
      <c r="Y359" s="331">
        <f t="shared" si="82"/>
        <v>0</v>
      </c>
      <c r="Z359" s="1046"/>
      <c r="AA359" s="1049"/>
      <c r="AB359" s="1049"/>
      <c r="AC359" s="1049"/>
      <c r="AD359" s="1049"/>
      <c r="AE359" s="1049"/>
      <c r="AF359" s="1049"/>
      <c r="AG359" s="1049"/>
      <c r="AH359" s="1031"/>
      <c r="AI359" s="1028"/>
      <c r="AJ359" s="1031"/>
    </row>
    <row r="360" spans="1:36" ht="18.75" x14ac:dyDescent="0.25">
      <c r="A360" s="1034"/>
      <c r="B360" s="1037"/>
      <c r="C360" s="1040"/>
      <c r="D360" s="1043"/>
      <c r="E360" s="337"/>
      <c r="F360" s="337"/>
      <c r="G360" s="337"/>
      <c r="H360" s="337"/>
      <c r="I360" s="337"/>
      <c r="J360" s="337"/>
      <c r="K360" s="337"/>
      <c r="L360" s="337"/>
      <c r="M360" s="337"/>
      <c r="N360" s="337"/>
      <c r="O360" s="337"/>
      <c r="P360" s="337"/>
      <c r="Q360" s="337"/>
      <c r="R360" s="327"/>
      <c r="S360" s="327"/>
      <c r="T360" s="327"/>
      <c r="U360" s="328"/>
      <c r="V360" s="336">
        <f t="shared" si="79"/>
        <v>0</v>
      </c>
      <c r="W360" s="330">
        <f t="shared" si="80"/>
        <v>0</v>
      </c>
      <c r="X360" s="330">
        <f t="shared" si="81"/>
        <v>0</v>
      </c>
      <c r="Y360" s="331">
        <f t="shared" si="82"/>
        <v>0</v>
      </c>
      <c r="Z360" s="1046"/>
      <c r="AA360" s="1049"/>
      <c r="AB360" s="1049"/>
      <c r="AC360" s="1049"/>
      <c r="AD360" s="1049"/>
      <c r="AE360" s="1049"/>
      <c r="AF360" s="1049"/>
      <c r="AG360" s="1049"/>
      <c r="AH360" s="1031"/>
      <c r="AI360" s="1028"/>
      <c r="AJ360" s="1031"/>
    </row>
    <row r="361" spans="1:36" ht="18.75" x14ac:dyDescent="0.25">
      <c r="A361" s="1034"/>
      <c r="B361" s="1037"/>
      <c r="C361" s="1040"/>
      <c r="D361" s="1043"/>
      <c r="E361" s="333"/>
      <c r="F361" s="333"/>
      <c r="G361" s="333"/>
      <c r="H361" s="333"/>
      <c r="I361" s="333"/>
      <c r="J361" s="333"/>
      <c r="K361" s="333"/>
      <c r="L361" s="333"/>
      <c r="M361" s="333"/>
      <c r="N361" s="333"/>
      <c r="O361" s="333"/>
      <c r="P361" s="333"/>
      <c r="Q361" s="333"/>
      <c r="R361" s="334"/>
      <c r="S361" s="334"/>
      <c r="T361" s="334"/>
      <c r="U361" s="335"/>
      <c r="V361" s="336">
        <f t="shared" si="79"/>
        <v>0</v>
      </c>
      <c r="W361" s="330">
        <f t="shared" si="80"/>
        <v>0</v>
      </c>
      <c r="X361" s="330">
        <f t="shared" si="81"/>
        <v>0</v>
      </c>
      <c r="Y361" s="331">
        <f t="shared" si="82"/>
        <v>0</v>
      </c>
      <c r="Z361" s="1046"/>
      <c r="AA361" s="1049"/>
      <c r="AB361" s="1049"/>
      <c r="AC361" s="1049"/>
      <c r="AD361" s="1049"/>
      <c r="AE361" s="1049"/>
      <c r="AF361" s="1049"/>
      <c r="AG361" s="1049"/>
      <c r="AH361" s="1031"/>
      <c r="AI361" s="1028"/>
      <c r="AJ361" s="1031"/>
    </row>
    <row r="362" spans="1:36" ht="18.75" x14ac:dyDescent="0.25">
      <c r="A362" s="1034"/>
      <c r="B362" s="1037"/>
      <c r="C362" s="1040"/>
      <c r="D362" s="1043"/>
      <c r="E362" s="337"/>
      <c r="F362" s="337"/>
      <c r="G362" s="337"/>
      <c r="H362" s="337"/>
      <c r="I362" s="337"/>
      <c r="J362" s="337"/>
      <c r="K362" s="337"/>
      <c r="L362" s="337"/>
      <c r="M362" s="337"/>
      <c r="N362" s="337"/>
      <c r="O362" s="337"/>
      <c r="P362" s="337"/>
      <c r="Q362" s="337"/>
      <c r="R362" s="327"/>
      <c r="S362" s="327"/>
      <c r="T362" s="327"/>
      <c r="U362" s="328"/>
      <c r="V362" s="336">
        <f t="shared" si="79"/>
        <v>0</v>
      </c>
      <c r="W362" s="330">
        <f t="shared" si="80"/>
        <v>0</v>
      </c>
      <c r="X362" s="330">
        <f t="shared" si="81"/>
        <v>0</v>
      </c>
      <c r="Y362" s="331">
        <f t="shared" si="82"/>
        <v>0</v>
      </c>
      <c r="Z362" s="1046"/>
      <c r="AA362" s="1049"/>
      <c r="AB362" s="1049"/>
      <c r="AC362" s="1049"/>
      <c r="AD362" s="1049"/>
      <c r="AE362" s="1049"/>
      <c r="AF362" s="1049"/>
      <c r="AG362" s="1049"/>
      <c r="AH362" s="1031"/>
      <c r="AI362" s="1028"/>
      <c r="AJ362" s="1031"/>
    </row>
    <row r="363" spans="1:36" ht="18.75" x14ac:dyDescent="0.25">
      <c r="A363" s="1034"/>
      <c r="B363" s="1037"/>
      <c r="C363" s="1040"/>
      <c r="D363" s="1043"/>
      <c r="E363" s="333"/>
      <c r="F363" s="333"/>
      <c r="G363" s="333"/>
      <c r="H363" s="333"/>
      <c r="I363" s="333"/>
      <c r="J363" s="333"/>
      <c r="K363" s="333"/>
      <c r="L363" s="333"/>
      <c r="M363" s="333"/>
      <c r="N363" s="333"/>
      <c r="O363" s="333"/>
      <c r="P363" s="333"/>
      <c r="Q363" s="333"/>
      <c r="R363" s="334"/>
      <c r="S363" s="334"/>
      <c r="T363" s="334"/>
      <c r="U363" s="335"/>
      <c r="V363" s="336">
        <f t="shared" si="79"/>
        <v>0</v>
      </c>
      <c r="W363" s="330">
        <f t="shared" si="80"/>
        <v>0</v>
      </c>
      <c r="X363" s="330">
        <f t="shared" si="81"/>
        <v>0</v>
      </c>
      <c r="Y363" s="331">
        <f t="shared" si="82"/>
        <v>0</v>
      </c>
      <c r="Z363" s="1046"/>
      <c r="AA363" s="1049"/>
      <c r="AB363" s="1049"/>
      <c r="AC363" s="1049"/>
      <c r="AD363" s="1049"/>
      <c r="AE363" s="1049"/>
      <c r="AF363" s="1049"/>
      <c r="AG363" s="1049"/>
      <c r="AH363" s="1031"/>
      <c r="AI363" s="1028"/>
      <c r="AJ363" s="1031"/>
    </row>
    <row r="364" spans="1:36" ht="18.75" x14ac:dyDescent="0.25">
      <c r="A364" s="1034"/>
      <c r="B364" s="1037"/>
      <c r="C364" s="1040"/>
      <c r="D364" s="1043"/>
      <c r="E364" s="337"/>
      <c r="F364" s="337"/>
      <c r="G364" s="337"/>
      <c r="H364" s="337"/>
      <c r="I364" s="337"/>
      <c r="J364" s="337"/>
      <c r="K364" s="337"/>
      <c r="L364" s="337"/>
      <c r="M364" s="337"/>
      <c r="N364" s="337"/>
      <c r="O364" s="337"/>
      <c r="P364" s="337"/>
      <c r="Q364" s="337"/>
      <c r="R364" s="327"/>
      <c r="S364" s="327"/>
      <c r="T364" s="327"/>
      <c r="U364" s="328"/>
      <c r="V364" s="336">
        <f t="shared" si="79"/>
        <v>0</v>
      </c>
      <c r="W364" s="330">
        <f t="shared" si="80"/>
        <v>0</v>
      </c>
      <c r="X364" s="330">
        <f t="shared" si="81"/>
        <v>0</v>
      </c>
      <c r="Y364" s="331">
        <f t="shared" si="82"/>
        <v>0</v>
      </c>
      <c r="Z364" s="1046"/>
      <c r="AA364" s="1049"/>
      <c r="AB364" s="1049"/>
      <c r="AC364" s="1049"/>
      <c r="AD364" s="1049"/>
      <c r="AE364" s="1049"/>
      <c r="AF364" s="1049"/>
      <c r="AG364" s="1049"/>
      <c r="AH364" s="1031"/>
      <c r="AI364" s="1028"/>
      <c r="AJ364" s="1031"/>
    </row>
    <row r="365" spans="1:36" ht="18.75" x14ac:dyDescent="0.25">
      <c r="A365" s="1034"/>
      <c r="B365" s="1037"/>
      <c r="C365" s="1040"/>
      <c r="D365" s="1043"/>
      <c r="E365" s="333"/>
      <c r="F365" s="333"/>
      <c r="G365" s="333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4"/>
      <c r="S365" s="334"/>
      <c r="T365" s="334"/>
      <c r="U365" s="335"/>
      <c r="V365" s="336">
        <f t="shared" si="79"/>
        <v>0</v>
      </c>
      <c r="W365" s="330">
        <f t="shared" si="80"/>
        <v>0</v>
      </c>
      <c r="X365" s="330">
        <f t="shared" si="81"/>
        <v>0</v>
      </c>
      <c r="Y365" s="331">
        <f t="shared" si="82"/>
        <v>0</v>
      </c>
      <c r="Z365" s="1046"/>
      <c r="AA365" s="1049"/>
      <c r="AB365" s="1049"/>
      <c r="AC365" s="1049"/>
      <c r="AD365" s="1049"/>
      <c r="AE365" s="1049"/>
      <c r="AF365" s="1049"/>
      <c r="AG365" s="1049"/>
      <c r="AH365" s="1031"/>
      <c r="AI365" s="1028"/>
      <c r="AJ365" s="1031"/>
    </row>
    <row r="366" spans="1:36" ht="18.75" x14ac:dyDescent="0.25">
      <c r="A366" s="1034"/>
      <c r="B366" s="1037"/>
      <c r="C366" s="1040"/>
      <c r="D366" s="1043"/>
      <c r="E366" s="337"/>
      <c r="F366" s="337"/>
      <c r="G366" s="337"/>
      <c r="H366" s="337"/>
      <c r="I366" s="337"/>
      <c r="J366" s="337"/>
      <c r="K366" s="337"/>
      <c r="L366" s="337"/>
      <c r="M366" s="337"/>
      <c r="N366" s="337"/>
      <c r="O366" s="337"/>
      <c r="P366" s="337"/>
      <c r="Q366" s="337"/>
      <c r="R366" s="327"/>
      <c r="S366" s="327"/>
      <c r="T366" s="327"/>
      <c r="U366" s="328"/>
      <c r="V366" s="336">
        <f t="shared" si="79"/>
        <v>0</v>
      </c>
      <c r="W366" s="330">
        <f t="shared" si="80"/>
        <v>0</v>
      </c>
      <c r="X366" s="330">
        <f t="shared" si="81"/>
        <v>0</v>
      </c>
      <c r="Y366" s="331">
        <f t="shared" si="82"/>
        <v>0</v>
      </c>
      <c r="Z366" s="1046"/>
      <c r="AA366" s="1049"/>
      <c r="AB366" s="1049"/>
      <c r="AC366" s="1049"/>
      <c r="AD366" s="1049"/>
      <c r="AE366" s="1049"/>
      <c r="AF366" s="1049"/>
      <c r="AG366" s="1049"/>
      <c r="AH366" s="1031"/>
      <c r="AI366" s="1028"/>
      <c r="AJ366" s="1031"/>
    </row>
    <row r="367" spans="1:36" ht="18.75" x14ac:dyDescent="0.25">
      <c r="A367" s="1034"/>
      <c r="B367" s="1037"/>
      <c r="C367" s="1040"/>
      <c r="D367" s="1043"/>
      <c r="E367" s="333"/>
      <c r="F367" s="333"/>
      <c r="G367" s="333"/>
      <c r="H367" s="333"/>
      <c r="I367" s="333"/>
      <c r="J367" s="333"/>
      <c r="K367" s="333"/>
      <c r="L367" s="333"/>
      <c r="M367" s="333"/>
      <c r="N367" s="333"/>
      <c r="O367" s="333"/>
      <c r="P367" s="333"/>
      <c r="Q367" s="333"/>
      <c r="R367" s="334"/>
      <c r="S367" s="334"/>
      <c r="T367" s="334"/>
      <c r="U367" s="335"/>
      <c r="V367" s="336">
        <f t="shared" si="79"/>
        <v>0</v>
      </c>
      <c r="W367" s="330">
        <f t="shared" si="80"/>
        <v>0</v>
      </c>
      <c r="X367" s="330">
        <f t="shared" si="81"/>
        <v>0</v>
      </c>
      <c r="Y367" s="331">
        <f t="shared" si="82"/>
        <v>0</v>
      </c>
      <c r="Z367" s="1046"/>
      <c r="AA367" s="1049"/>
      <c r="AB367" s="1049"/>
      <c r="AC367" s="1049"/>
      <c r="AD367" s="1049"/>
      <c r="AE367" s="1049"/>
      <c r="AF367" s="1049"/>
      <c r="AG367" s="1049"/>
      <c r="AH367" s="1031"/>
      <c r="AI367" s="1028"/>
      <c r="AJ367" s="1031"/>
    </row>
    <row r="368" spans="1:36" ht="18.75" x14ac:dyDescent="0.25">
      <c r="A368" s="1034"/>
      <c r="B368" s="1037"/>
      <c r="C368" s="1040"/>
      <c r="D368" s="1043"/>
      <c r="E368" s="337"/>
      <c r="F368" s="337"/>
      <c r="G368" s="337"/>
      <c r="H368" s="337"/>
      <c r="I368" s="337"/>
      <c r="J368" s="337"/>
      <c r="K368" s="337"/>
      <c r="L368" s="337"/>
      <c r="M368" s="337"/>
      <c r="N368" s="337"/>
      <c r="O368" s="337"/>
      <c r="P368" s="337"/>
      <c r="Q368" s="337"/>
      <c r="R368" s="327"/>
      <c r="S368" s="327"/>
      <c r="T368" s="327"/>
      <c r="U368" s="328"/>
      <c r="V368" s="336">
        <f t="shared" si="79"/>
        <v>0</v>
      </c>
      <c r="W368" s="330">
        <f t="shared" si="80"/>
        <v>0</v>
      </c>
      <c r="X368" s="330">
        <f t="shared" si="81"/>
        <v>0</v>
      </c>
      <c r="Y368" s="331">
        <f t="shared" si="82"/>
        <v>0</v>
      </c>
      <c r="Z368" s="1046"/>
      <c r="AA368" s="1049"/>
      <c r="AB368" s="1049"/>
      <c r="AC368" s="1049"/>
      <c r="AD368" s="1049"/>
      <c r="AE368" s="1049"/>
      <c r="AF368" s="1049"/>
      <c r="AG368" s="1049"/>
      <c r="AH368" s="1031"/>
      <c r="AI368" s="1028"/>
      <c r="AJ368" s="1031"/>
    </row>
    <row r="369" spans="1:36" ht="18.75" x14ac:dyDescent="0.25">
      <c r="A369" s="1034"/>
      <c r="B369" s="1037"/>
      <c r="C369" s="1040"/>
      <c r="D369" s="1043"/>
      <c r="E369" s="333"/>
      <c r="F369" s="333"/>
      <c r="G369" s="333"/>
      <c r="H369" s="333"/>
      <c r="I369" s="333"/>
      <c r="J369" s="333"/>
      <c r="K369" s="333"/>
      <c r="L369" s="333"/>
      <c r="M369" s="333"/>
      <c r="N369" s="333"/>
      <c r="O369" s="333"/>
      <c r="P369" s="333"/>
      <c r="Q369" s="333"/>
      <c r="R369" s="334"/>
      <c r="S369" s="334"/>
      <c r="T369" s="334"/>
      <c r="U369" s="335"/>
      <c r="V369" s="336">
        <f t="shared" si="79"/>
        <v>0</v>
      </c>
      <c r="W369" s="330">
        <f t="shared" si="80"/>
        <v>0</v>
      </c>
      <c r="X369" s="330">
        <f t="shared" si="81"/>
        <v>0</v>
      </c>
      <c r="Y369" s="331">
        <f t="shared" si="82"/>
        <v>0</v>
      </c>
      <c r="Z369" s="1046"/>
      <c r="AA369" s="1049"/>
      <c r="AB369" s="1049"/>
      <c r="AC369" s="1049"/>
      <c r="AD369" s="1049"/>
      <c r="AE369" s="1049"/>
      <c r="AF369" s="1049"/>
      <c r="AG369" s="1049"/>
      <c r="AH369" s="1031"/>
      <c r="AI369" s="1028"/>
      <c r="AJ369" s="1031"/>
    </row>
    <row r="370" spans="1:36" ht="19.5" thickBot="1" x14ac:dyDescent="0.3">
      <c r="A370" s="1035"/>
      <c r="B370" s="1038"/>
      <c r="C370" s="1041"/>
      <c r="D370" s="1044"/>
      <c r="E370" s="340"/>
      <c r="F370" s="340"/>
      <c r="G370" s="340"/>
      <c r="H370" s="340"/>
      <c r="I370" s="340"/>
      <c r="J370" s="340"/>
      <c r="K370" s="340"/>
      <c r="L370" s="340"/>
      <c r="M370" s="340"/>
      <c r="N370" s="340"/>
      <c r="O370" s="340"/>
      <c r="P370" s="340"/>
      <c r="Q370" s="340"/>
      <c r="R370" s="341"/>
      <c r="S370" s="341"/>
      <c r="T370" s="341"/>
      <c r="U370" s="342"/>
      <c r="V370" s="343">
        <f t="shared" si="79"/>
        <v>0</v>
      </c>
      <c r="W370" s="344">
        <f t="shared" si="80"/>
        <v>0</v>
      </c>
      <c r="X370" s="344">
        <f t="shared" si="81"/>
        <v>0</v>
      </c>
      <c r="Y370" s="345">
        <f t="shared" si="82"/>
        <v>0</v>
      </c>
      <c r="Z370" s="1047"/>
      <c r="AA370" s="1050"/>
      <c r="AB370" s="1050"/>
      <c r="AC370" s="1050"/>
      <c r="AD370" s="1050"/>
      <c r="AE370" s="1050"/>
      <c r="AF370" s="1050"/>
      <c r="AG370" s="1050"/>
      <c r="AH370" s="1032"/>
      <c r="AI370" s="1029"/>
      <c r="AJ370" s="1032"/>
    </row>
    <row r="371" spans="1:36" ht="18.75" x14ac:dyDescent="0.25">
      <c r="A371" s="1033">
        <v>19</v>
      </c>
      <c r="B371" s="1036" t="s">
        <v>369</v>
      </c>
      <c r="C371" s="1039" t="s">
        <v>104</v>
      </c>
      <c r="D371" s="1042">
        <f>250*0.9</f>
        <v>225</v>
      </c>
      <c r="E371" s="346"/>
      <c r="F371" s="299"/>
      <c r="G371" s="299"/>
      <c r="H371" s="299"/>
      <c r="I371" s="299"/>
      <c r="J371" s="299"/>
      <c r="K371" s="299"/>
      <c r="L371" s="299"/>
      <c r="M371" s="299"/>
      <c r="N371" s="299"/>
      <c r="O371" s="299"/>
      <c r="P371" s="299"/>
      <c r="Q371" s="299"/>
      <c r="R371" s="321"/>
      <c r="S371" s="321"/>
      <c r="T371" s="321"/>
      <c r="U371" s="322"/>
      <c r="V371" s="323">
        <f t="shared" si="79"/>
        <v>0</v>
      </c>
      <c r="W371" s="347">
        <f t="shared" si="80"/>
        <v>0</v>
      </c>
      <c r="X371" s="347">
        <f t="shared" si="81"/>
        <v>0</v>
      </c>
      <c r="Y371" s="348">
        <f t="shared" si="82"/>
        <v>0</v>
      </c>
      <c r="Z371" s="1045">
        <f t="shared" ref="Z371:AC371" si="109">SUM(V371:V390)</f>
        <v>4.1999999999999993</v>
      </c>
      <c r="AA371" s="1048">
        <f t="shared" si="109"/>
        <v>6.85</v>
      </c>
      <c r="AB371" s="1048">
        <f t="shared" si="109"/>
        <v>3.3833333333333333</v>
      </c>
      <c r="AC371" s="1048">
        <f t="shared" si="109"/>
        <v>5.2666666666666666</v>
      </c>
      <c r="AD371" s="1048">
        <f t="shared" ref="AD371" si="110">Z371*0.38*0.9*SQRT(3)</f>
        <v>2.4879177799919345</v>
      </c>
      <c r="AE371" s="1048">
        <f t="shared" si="106"/>
        <v>4.057675426891608</v>
      </c>
      <c r="AF371" s="1048">
        <f t="shared" si="106"/>
        <v>2.0041559894379479</v>
      </c>
      <c r="AG371" s="1048">
        <f t="shared" si="106"/>
        <v>3.1197699145930615</v>
      </c>
      <c r="AH371" s="1030">
        <f>MAX(Z371:AC390)</f>
        <v>6.85</v>
      </c>
      <c r="AI371" s="1027">
        <f t="shared" ref="AI371" si="111">AH371*0.38*0.9*SQRT(3)</f>
        <v>4.057675426891608</v>
      </c>
      <c r="AJ371" s="1030">
        <f t="shared" ref="AJ371" si="112">D371-AI371</f>
        <v>220.94232457310838</v>
      </c>
    </row>
    <row r="372" spans="1:36" ht="18.75" x14ac:dyDescent="0.25">
      <c r="A372" s="1034"/>
      <c r="B372" s="1037"/>
      <c r="C372" s="1040"/>
      <c r="D372" s="1043"/>
      <c r="E372" s="276" t="s">
        <v>841</v>
      </c>
      <c r="F372" s="276">
        <v>0</v>
      </c>
      <c r="G372" s="276">
        <v>0</v>
      </c>
      <c r="H372" s="276">
        <v>0</v>
      </c>
      <c r="I372" s="276">
        <v>0.25</v>
      </c>
      <c r="J372" s="276">
        <v>0.9</v>
      </c>
      <c r="K372" s="276">
        <v>0</v>
      </c>
      <c r="L372" s="276">
        <v>0</v>
      </c>
      <c r="M372" s="276">
        <v>0</v>
      </c>
      <c r="N372" s="276">
        <v>0</v>
      </c>
      <c r="O372" s="276">
        <v>0</v>
      </c>
      <c r="P372" s="276">
        <v>0</v>
      </c>
      <c r="Q372" s="276">
        <v>2.1</v>
      </c>
      <c r="R372" s="327">
        <v>233</v>
      </c>
      <c r="S372" s="327">
        <v>233</v>
      </c>
      <c r="T372" s="327">
        <v>233</v>
      </c>
      <c r="U372" s="328">
        <v>233</v>
      </c>
      <c r="V372" s="336">
        <f t="shared" ref="V372:V435" si="113">IF(AND(F372=0,G372=0,H372=0),0,IF(AND(F372=0,G372=0),H372,IF(AND(F372=0,H372=0),G372,IF(AND(G372=0,H372=0),F372,IF(F372=0,(G372+H372)/2,IF(G372=0,(F372+H372)/2,IF(H372=0,(F372+G372)/2,(F372+G372+H372)/3)))))))</f>
        <v>0</v>
      </c>
      <c r="W372" s="330">
        <f t="shared" ref="W372:W435" si="114">IF(AND(I372=0,J372=0,K372=0),0,IF(AND(I372=0,J372=0),K372,IF(AND(I372=0,K372=0),J372,IF(AND(J372=0,K372=0),I372,IF(I372=0,(J372+K372)/2,IF(J372=0,(I372+K372)/2,IF(K372=0,(I372+J372)/2,(I372+J372+K372)/3)))))))</f>
        <v>0.57499999999999996</v>
      </c>
      <c r="X372" s="330">
        <f t="shared" ref="X372:X435" si="115">IF(AND(L372=0,M372=0,N372=0),0,IF(AND(L372=0,M372=0),N372,IF(AND(L372=0,N372=0),M372,IF(AND(M372=0,N372=0),L372,IF(L372=0,(M372+N372)/2,IF(M372=0,(L372+N372)/2,IF(N372=0,(L372+M372)/2,(L372+M372+N372)/3)))))))</f>
        <v>0</v>
      </c>
      <c r="Y372" s="331">
        <f t="shared" ref="Y372:Y435" si="116">IF(AND(O372=0,P372=0,Q372=0),0,IF(AND(O372=0,P372=0),Q372,IF(AND(O372=0,Q372=0),P372,IF(AND(P372=0,Q372=0),O372,IF(O372=0,(P372+Q372)/2,IF(P372=0,(O372+Q372)/2,IF(Q372=0,(O372+P372)/2,(O372+P372+Q372)/3)))))))</f>
        <v>2.1</v>
      </c>
      <c r="Z372" s="1046"/>
      <c r="AA372" s="1049"/>
      <c r="AB372" s="1049"/>
      <c r="AC372" s="1049"/>
      <c r="AD372" s="1049"/>
      <c r="AE372" s="1049"/>
      <c r="AF372" s="1049"/>
      <c r="AG372" s="1049"/>
      <c r="AH372" s="1031"/>
      <c r="AI372" s="1028"/>
      <c r="AJ372" s="1031"/>
    </row>
    <row r="373" spans="1:36" ht="18.75" x14ac:dyDescent="0.25">
      <c r="A373" s="1034"/>
      <c r="B373" s="1037"/>
      <c r="C373" s="1040"/>
      <c r="D373" s="1043"/>
      <c r="E373" s="333"/>
      <c r="F373" s="333"/>
      <c r="G373" s="333"/>
      <c r="H373" s="333"/>
      <c r="I373" s="333"/>
      <c r="J373" s="333"/>
      <c r="K373" s="333"/>
      <c r="L373" s="333"/>
      <c r="M373" s="333"/>
      <c r="N373" s="333"/>
      <c r="O373" s="333"/>
      <c r="P373" s="333"/>
      <c r="Q373" s="333"/>
      <c r="R373" s="334"/>
      <c r="S373" s="334"/>
      <c r="T373" s="334"/>
      <c r="U373" s="335"/>
      <c r="V373" s="336">
        <f t="shared" si="113"/>
        <v>0</v>
      </c>
      <c r="W373" s="330">
        <f t="shared" si="114"/>
        <v>0</v>
      </c>
      <c r="X373" s="330">
        <f t="shared" si="115"/>
        <v>0</v>
      </c>
      <c r="Y373" s="331">
        <f t="shared" si="116"/>
        <v>0</v>
      </c>
      <c r="Z373" s="1046"/>
      <c r="AA373" s="1049"/>
      <c r="AB373" s="1049"/>
      <c r="AC373" s="1049"/>
      <c r="AD373" s="1049"/>
      <c r="AE373" s="1049"/>
      <c r="AF373" s="1049"/>
      <c r="AG373" s="1049"/>
      <c r="AH373" s="1031"/>
      <c r="AI373" s="1028"/>
      <c r="AJ373" s="1031"/>
    </row>
    <row r="374" spans="1:36" ht="18.75" x14ac:dyDescent="0.25">
      <c r="A374" s="1034"/>
      <c r="B374" s="1037"/>
      <c r="C374" s="1040"/>
      <c r="D374" s="1043"/>
      <c r="E374" s="276" t="s">
        <v>327</v>
      </c>
      <c r="F374" s="276">
        <v>0.1</v>
      </c>
      <c r="G374" s="276">
        <v>0.1</v>
      </c>
      <c r="H374" s="276">
        <v>0</v>
      </c>
      <c r="I374" s="337">
        <v>0</v>
      </c>
      <c r="J374" s="337">
        <v>0.9</v>
      </c>
      <c r="K374" s="337">
        <v>0.25</v>
      </c>
      <c r="L374" s="337">
        <v>0.3</v>
      </c>
      <c r="M374" s="337">
        <v>0.8</v>
      </c>
      <c r="N374" s="337">
        <v>1.1000000000000001</v>
      </c>
      <c r="O374" s="337">
        <v>0.4</v>
      </c>
      <c r="P374" s="337">
        <v>0.7</v>
      </c>
      <c r="Q374" s="337">
        <v>1.2</v>
      </c>
      <c r="R374" s="327">
        <v>233</v>
      </c>
      <c r="S374" s="327">
        <v>233</v>
      </c>
      <c r="T374" s="327">
        <v>233</v>
      </c>
      <c r="U374" s="328">
        <v>233</v>
      </c>
      <c r="V374" s="336">
        <f t="shared" si="113"/>
        <v>0.1</v>
      </c>
      <c r="W374" s="330">
        <f t="shared" si="114"/>
        <v>0.57499999999999996</v>
      </c>
      <c r="X374" s="330">
        <f t="shared" si="115"/>
        <v>0.73333333333333339</v>
      </c>
      <c r="Y374" s="331">
        <f t="shared" si="116"/>
        <v>0.76666666666666661</v>
      </c>
      <c r="Z374" s="1046"/>
      <c r="AA374" s="1049"/>
      <c r="AB374" s="1049"/>
      <c r="AC374" s="1049"/>
      <c r="AD374" s="1049"/>
      <c r="AE374" s="1049"/>
      <c r="AF374" s="1049"/>
      <c r="AG374" s="1049"/>
      <c r="AH374" s="1031"/>
      <c r="AI374" s="1028"/>
      <c r="AJ374" s="1031"/>
    </row>
    <row r="375" spans="1:36" ht="18.75" x14ac:dyDescent="0.25">
      <c r="A375" s="1034"/>
      <c r="B375" s="1037"/>
      <c r="C375" s="1040"/>
      <c r="D375" s="1043"/>
      <c r="E375" s="333"/>
      <c r="F375" s="333"/>
      <c r="G375" s="333"/>
      <c r="H375" s="333"/>
      <c r="I375" s="333"/>
      <c r="J375" s="333"/>
      <c r="K375" s="333"/>
      <c r="L375" s="333"/>
      <c r="M375" s="333"/>
      <c r="N375" s="333"/>
      <c r="O375" s="333"/>
      <c r="P375" s="333"/>
      <c r="Q375" s="333"/>
      <c r="R375" s="334"/>
      <c r="S375" s="334"/>
      <c r="T375" s="334"/>
      <c r="U375" s="335"/>
      <c r="V375" s="336">
        <f t="shared" si="113"/>
        <v>0</v>
      </c>
      <c r="W375" s="330">
        <f t="shared" si="114"/>
        <v>0</v>
      </c>
      <c r="X375" s="330">
        <f t="shared" si="115"/>
        <v>0</v>
      </c>
      <c r="Y375" s="331">
        <f t="shared" si="116"/>
        <v>0</v>
      </c>
      <c r="Z375" s="1046"/>
      <c r="AA375" s="1049"/>
      <c r="AB375" s="1049"/>
      <c r="AC375" s="1049"/>
      <c r="AD375" s="1049"/>
      <c r="AE375" s="1049"/>
      <c r="AF375" s="1049"/>
      <c r="AG375" s="1049"/>
      <c r="AH375" s="1031"/>
      <c r="AI375" s="1028"/>
      <c r="AJ375" s="1031"/>
    </row>
    <row r="376" spans="1:36" ht="18.75" x14ac:dyDescent="0.25">
      <c r="A376" s="1034"/>
      <c r="B376" s="1037"/>
      <c r="C376" s="1040"/>
      <c r="D376" s="1043"/>
      <c r="E376" s="276" t="s">
        <v>842</v>
      </c>
      <c r="F376" s="276">
        <v>0.9</v>
      </c>
      <c r="G376" s="276">
        <v>7.3</v>
      </c>
      <c r="H376" s="276">
        <v>0</v>
      </c>
      <c r="I376" s="337">
        <v>0</v>
      </c>
      <c r="J376" s="337">
        <v>5.3</v>
      </c>
      <c r="K376" s="337">
        <v>6.1</v>
      </c>
      <c r="L376" s="337">
        <v>0</v>
      </c>
      <c r="M376" s="337">
        <v>5.2</v>
      </c>
      <c r="N376" s="337">
        <v>0.1</v>
      </c>
      <c r="O376" s="337">
        <v>1.5</v>
      </c>
      <c r="P376" s="337">
        <v>5.5</v>
      </c>
      <c r="Q376" s="337">
        <v>0.2</v>
      </c>
      <c r="R376" s="327">
        <v>233</v>
      </c>
      <c r="S376" s="327">
        <v>233</v>
      </c>
      <c r="T376" s="327">
        <v>233</v>
      </c>
      <c r="U376" s="328">
        <v>233</v>
      </c>
      <c r="V376" s="336">
        <f t="shared" si="113"/>
        <v>4.0999999999999996</v>
      </c>
      <c r="W376" s="330">
        <f t="shared" si="114"/>
        <v>5.6999999999999993</v>
      </c>
      <c r="X376" s="330">
        <f t="shared" si="115"/>
        <v>2.65</v>
      </c>
      <c r="Y376" s="331">
        <f t="shared" si="116"/>
        <v>2.4</v>
      </c>
      <c r="Z376" s="1046"/>
      <c r="AA376" s="1049"/>
      <c r="AB376" s="1049"/>
      <c r="AC376" s="1049"/>
      <c r="AD376" s="1049"/>
      <c r="AE376" s="1049"/>
      <c r="AF376" s="1049"/>
      <c r="AG376" s="1049"/>
      <c r="AH376" s="1031"/>
      <c r="AI376" s="1028"/>
      <c r="AJ376" s="1031"/>
    </row>
    <row r="377" spans="1:36" ht="18.75" x14ac:dyDescent="0.25">
      <c r="A377" s="1034"/>
      <c r="B377" s="1037"/>
      <c r="C377" s="1040"/>
      <c r="D377" s="1043"/>
      <c r="E377" s="333"/>
      <c r="F377" s="333"/>
      <c r="G377" s="333"/>
      <c r="H377" s="333"/>
      <c r="I377" s="333"/>
      <c r="J377" s="333"/>
      <c r="K377" s="333"/>
      <c r="L377" s="333"/>
      <c r="M377" s="333"/>
      <c r="N377" s="333"/>
      <c r="O377" s="333"/>
      <c r="P377" s="333"/>
      <c r="Q377" s="333"/>
      <c r="R377" s="334"/>
      <c r="S377" s="334"/>
      <c r="T377" s="334"/>
      <c r="U377" s="335"/>
      <c r="V377" s="336">
        <f t="shared" si="113"/>
        <v>0</v>
      </c>
      <c r="W377" s="330">
        <f t="shared" si="114"/>
        <v>0</v>
      </c>
      <c r="X377" s="330">
        <f t="shared" si="115"/>
        <v>0</v>
      </c>
      <c r="Y377" s="331">
        <f t="shared" si="116"/>
        <v>0</v>
      </c>
      <c r="Z377" s="1046"/>
      <c r="AA377" s="1049"/>
      <c r="AB377" s="1049"/>
      <c r="AC377" s="1049"/>
      <c r="AD377" s="1049"/>
      <c r="AE377" s="1049"/>
      <c r="AF377" s="1049"/>
      <c r="AG377" s="1049"/>
      <c r="AH377" s="1031"/>
      <c r="AI377" s="1028"/>
      <c r="AJ377" s="1031"/>
    </row>
    <row r="378" spans="1:36" ht="18.75" x14ac:dyDescent="0.25">
      <c r="A378" s="1034"/>
      <c r="B378" s="1037"/>
      <c r="C378" s="1040"/>
      <c r="D378" s="1043"/>
      <c r="E378" s="337"/>
      <c r="F378" s="337"/>
      <c r="G378" s="337"/>
      <c r="H378" s="337"/>
      <c r="I378" s="337"/>
      <c r="J378" s="337"/>
      <c r="K378" s="337"/>
      <c r="L378" s="337"/>
      <c r="M378" s="337"/>
      <c r="N378" s="337"/>
      <c r="O378" s="337"/>
      <c r="P378" s="337"/>
      <c r="Q378" s="337"/>
      <c r="R378" s="327"/>
      <c r="S378" s="327"/>
      <c r="T378" s="327"/>
      <c r="U378" s="328"/>
      <c r="V378" s="336">
        <f t="shared" si="113"/>
        <v>0</v>
      </c>
      <c r="W378" s="330">
        <f t="shared" si="114"/>
        <v>0</v>
      </c>
      <c r="X378" s="330">
        <f t="shared" si="115"/>
        <v>0</v>
      </c>
      <c r="Y378" s="331">
        <f t="shared" si="116"/>
        <v>0</v>
      </c>
      <c r="Z378" s="1046"/>
      <c r="AA378" s="1049"/>
      <c r="AB378" s="1049"/>
      <c r="AC378" s="1049"/>
      <c r="AD378" s="1049"/>
      <c r="AE378" s="1049"/>
      <c r="AF378" s="1049"/>
      <c r="AG378" s="1049"/>
      <c r="AH378" s="1031"/>
      <c r="AI378" s="1028"/>
      <c r="AJ378" s="1031"/>
    </row>
    <row r="379" spans="1:36" ht="18.75" x14ac:dyDescent="0.25">
      <c r="A379" s="1034"/>
      <c r="B379" s="1037"/>
      <c r="C379" s="1040"/>
      <c r="D379" s="1043"/>
      <c r="E379" s="333"/>
      <c r="F379" s="333"/>
      <c r="G379" s="333"/>
      <c r="H379" s="333"/>
      <c r="I379" s="333"/>
      <c r="J379" s="333"/>
      <c r="K379" s="333"/>
      <c r="L379" s="333"/>
      <c r="M379" s="333"/>
      <c r="N379" s="333"/>
      <c r="O379" s="333"/>
      <c r="P379" s="333"/>
      <c r="Q379" s="333"/>
      <c r="R379" s="334"/>
      <c r="S379" s="334"/>
      <c r="T379" s="334"/>
      <c r="U379" s="335"/>
      <c r="V379" s="336">
        <f t="shared" si="113"/>
        <v>0</v>
      </c>
      <c r="W379" s="330">
        <f t="shared" si="114"/>
        <v>0</v>
      </c>
      <c r="X379" s="330">
        <f t="shared" si="115"/>
        <v>0</v>
      </c>
      <c r="Y379" s="331">
        <f t="shared" si="116"/>
        <v>0</v>
      </c>
      <c r="Z379" s="1046"/>
      <c r="AA379" s="1049"/>
      <c r="AB379" s="1049"/>
      <c r="AC379" s="1049"/>
      <c r="AD379" s="1049"/>
      <c r="AE379" s="1049"/>
      <c r="AF379" s="1049"/>
      <c r="AG379" s="1049"/>
      <c r="AH379" s="1031"/>
      <c r="AI379" s="1028"/>
      <c r="AJ379" s="1031"/>
    </row>
    <row r="380" spans="1:36" ht="18.75" x14ac:dyDescent="0.25">
      <c r="A380" s="1034"/>
      <c r="B380" s="1037"/>
      <c r="C380" s="1040"/>
      <c r="D380" s="1043"/>
      <c r="E380" s="337"/>
      <c r="F380" s="337"/>
      <c r="G380" s="337"/>
      <c r="H380" s="337"/>
      <c r="I380" s="337"/>
      <c r="J380" s="337"/>
      <c r="K380" s="337"/>
      <c r="L380" s="337"/>
      <c r="M380" s="337"/>
      <c r="N380" s="337"/>
      <c r="O380" s="337"/>
      <c r="P380" s="337"/>
      <c r="Q380" s="337"/>
      <c r="R380" s="327"/>
      <c r="S380" s="327"/>
      <c r="T380" s="327"/>
      <c r="U380" s="328"/>
      <c r="V380" s="336">
        <f t="shared" si="113"/>
        <v>0</v>
      </c>
      <c r="W380" s="330">
        <f t="shared" si="114"/>
        <v>0</v>
      </c>
      <c r="X380" s="330">
        <f t="shared" si="115"/>
        <v>0</v>
      </c>
      <c r="Y380" s="331">
        <f t="shared" si="116"/>
        <v>0</v>
      </c>
      <c r="Z380" s="1046"/>
      <c r="AA380" s="1049"/>
      <c r="AB380" s="1049"/>
      <c r="AC380" s="1049"/>
      <c r="AD380" s="1049"/>
      <c r="AE380" s="1049"/>
      <c r="AF380" s="1049"/>
      <c r="AG380" s="1049"/>
      <c r="AH380" s="1031"/>
      <c r="AI380" s="1028"/>
      <c r="AJ380" s="1031"/>
    </row>
    <row r="381" spans="1:36" ht="18.75" x14ac:dyDescent="0.25">
      <c r="A381" s="1034"/>
      <c r="B381" s="1037"/>
      <c r="C381" s="1040"/>
      <c r="D381" s="1043"/>
      <c r="E381" s="333"/>
      <c r="F381" s="333"/>
      <c r="G381" s="333"/>
      <c r="H381" s="333"/>
      <c r="I381" s="333"/>
      <c r="J381" s="333"/>
      <c r="K381" s="333"/>
      <c r="L381" s="333"/>
      <c r="M381" s="333"/>
      <c r="N381" s="333"/>
      <c r="O381" s="333"/>
      <c r="P381" s="333"/>
      <c r="Q381" s="333"/>
      <c r="R381" s="334"/>
      <c r="S381" s="334"/>
      <c r="T381" s="334"/>
      <c r="U381" s="335"/>
      <c r="V381" s="336">
        <f t="shared" si="113"/>
        <v>0</v>
      </c>
      <c r="W381" s="330">
        <f t="shared" si="114"/>
        <v>0</v>
      </c>
      <c r="X381" s="330">
        <f t="shared" si="115"/>
        <v>0</v>
      </c>
      <c r="Y381" s="331">
        <f t="shared" si="116"/>
        <v>0</v>
      </c>
      <c r="Z381" s="1046"/>
      <c r="AA381" s="1049"/>
      <c r="AB381" s="1049"/>
      <c r="AC381" s="1049"/>
      <c r="AD381" s="1049"/>
      <c r="AE381" s="1049"/>
      <c r="AF381" s="1049"/>
      <c r="AG381" s="1049"/>
      <c r="AH381" s="1031"/>
      <c r="AI381" s="1028"/>
      <c r="AJ381" s="1031"/>
    </row>
    <row r="382" spans="1:36" ht="18.75" x14ac:dyDescent="0.25">
      <c r="A382" s="1034"/>
      <c r="B382" s="1037"/>
      <c r="C382" s="1040"/>
      <c r="D382" s="1043"/>
      <c r="E382" s="337"/>
      <c r="F382" s="337"/>
      <c r="G382" s="337"/>
      <c r="H382" s="337"/>
      <c r="I382" s="337"/>
      <c r="J382" s="337"/>
      <c r="K382" s="337"/>
      <c r="L382" s="337"/>
      <c r="M382" s="337"/>
      <c r="N382" s="337"/>
      <c r="O382" s="337"/>
      <c r="P382" s="337"/>
      <c r="Q382" s="337"/>
      <c r="R382" s="327"/>
      <c r="S382" s="327"/>
      <c r="T382" s="327"/>
      <c r="U382" s="328"/>
      <c r="V382" s="336">
        <f t="shared" si="113"/>
        <v>0</v>
      </c>
      <c r="W382" s="330">
        <f t="shared" si="114"/>
        <v>0</v>
      </c>
      <c r="X382" s="330">
        <f t="shared" si="115"/>
        <v>0</v>
      </c>
      <c r="Y382" s="331">
        <f t="shared" si="116"/>
        <v>0</v>
      </c>
      <c r="Z382" s="1046"/>
      <c r="AA382" s="1049"/>
      <c r="AB382" s="1049"/>
      <c r="AC382" s="1049"/>
      <c r="AD382" s="1049"/>
      <c r="AE382" s="1049"/>
      <c r="AF382" s="1049"/>
      <c r="AG382" s="1049"/>
      <c r="AH382" s="1031"/>
      <c r="AI382" s="1028"/>
      <c r="AJ382" s="1031"/>
    </row>
    <row r="383" spans="1:36" ht="18.75" x14ac:dyDescent="0.25">
      <c r="A383" s="1034"/>
      <c r="B383" s="1037"/>
      <c r="C383" s="1040"/>
      <c r="D383" s="1043"/>
      <c r="E383" s="333"/>
      <c r="F383" s="333"/>
      <c r="G383" s="333"/>
      <c r="H383" s="333"/>
      <c r="I383" s="333"/>
      <c r="J383" s="333"/>
      <c r="K383" s="333"/>
      <c r="L383" s="333"/>
      <c r="M383" s="333"/>
      <c r="N383" s="333"/>
      <c r="O383" s="333"/>
      <c r="P383" s="333"/>
      <c r="Q383" s="333"/>
      <c r="R383" s="334"/>
      <c r="S383" s="334"/>
      <c r="T383" s="334"/>
      <c r="U383" s="335"/>
      <c r="V383" s="336">
        <f t="shared" si="113"/>
        <v>0</v>
      </c>
      <c r="W383" s="330">
        <f t="shared" si="114"/>
        <v>0</v>
      </c>
      <c r="X383" s="330">
        <f t="shared" si="115"/>
        <v>0</v>
      </c>
      <c r="Y383" s="331">
        <f t="shared" si="116"/>
        <v>0</v>
      </c>
      <c r="Z383" s="1046"/>
      <c r="AA383" s="1049"/>
      <c r="AB383" s="1049"/>
      <c r="AC383" s="1049"/>
      <c r="AD383" s="1049"/>
      <c r="AE383" s="1049"/>
      <c r="AF383" s="1049"/>
      <c r="AG383" s="1049"/>
      <c r="AH383" s="1031"/>
      <c r="AI383" s="1028"/>
      <c r="AJ383" s="1031"/>
    </row>
    <row r="384" spans="1:36" ht="18.75" x14ac:dyDescent="0.25">
      <c r="A384" s="1034"/>
      <c r="B384" s="1037"/>
      <c r="C384" s="1040"/>
      <c r="D384" s="1043"/>
      <c r="E384" s="337"/>
      <c r="F384" s="337"/>
      <c r="G384" s="337"/>
      <c r="H384" s="337"/>
      <c r="I384" s="337"/>
      <c r="J384" s="337"/>
      <c r="K384" s="337"/>
      <c r="L384" s="337"/>
      <c r="M384" s="337"/>
      <c r="N384" s="337"/>
      <c r="O384" s="337"/>
      <c r="P384" s="337"/>
      <c r="Q384" s="337"/>
      <c r="R384" s="327"/>
      <c r="S384" s="327"/>
      <c r="T384" s="327"/>
      <c r="U384" s="328"/>
      <c r="V384" s="336">
        <f t="shared" si="113"/>
        <v>0</v>
      </c>
      <c r="W384" s="330">
        <f t="shared" si="114"/>
        <v>0</v>
      </c>
      <c r="X384" s="330">
        <f t="shared" si="115"/>
        <v>0</v>
      </c>
      <c r="Y384" s="331">
        <f t="shared" si="116"/>
        <v>0</v>
      </c>
      <c r="Z384" s="1046"/>
      <c r="AA384" s="1049"/>
      <c r="AB384" s="1049"/>
      <c r="AC384" s="1049"/>
      <c r="AD384" s="1049"/>
      <c r="AE384" s="1049"/>
      <c r="AF384" s="1049"/>
      <c r="AG384" s="1049"/>
      <c r="AH384" s="1031"/>
      <c r="AI384" s="1028"/>
      <c r="AJ384" s="1031"/>
    </row>
    <row r="385" spans="1:36" ht="18.75" x14ac:dyDescent="0.25">
      <c r="A385" s="1034"/>
      <c r="B385" s="1037"/>
      <c r="C385" s="1040"/>
      <c r="D385" s="1043"/>
      <c r="E385" s="333"/>
      <c r="F385" s="333"/>
      <c r="G385" s="333"/>
      <c r="H385" s="333"/>
      <c r="I385" s="333"/>
      <c r="J385" s="333"/>
      <c r="K385" s="333"/>
      <c r="L385" s="333"/>
      <c r="M385" s="333"/>
      <c r="N385" s="333"/>
      <c r="O385" s="333"/>
      <c r="P385" s="333"/>
      <c r="Q385" s="333"/>
      <c r="R385" s="334"/>
      <c r="S385" s="334"/>
      <c r="T385" s="334"/>
      <c r="U385" s="335"/>
      <c r="V385" s="336">
        <f t="shared" si="113"/>
        <v>0</v>
      </c>
      <c r="W385" s="330">
        <f t="shared" si="114"/>
        <v>0</v>
      </c>
      <c r="X385" s="330">
        <f t="shared" si="115"/>
        <v>0</v>
      </c>
      <c r="Y385" s="331">
        <f t="shared" si="116"/>
        <v>0</v>
      </c>
      <c r="Z385" s="1046"/>
      <c r="AA385" s="1049"/>
      <c r="AB385" s="1049"/>
      <c r="AC385" s="1049"/>
      <c r="AD385" s="1049"/>
      <c r="AE385" s="1049"/>
      <c r="AF385" s="1049"/>
      <c r="AG385" s="1049"/>
      <c r="AH385" s="1031"/>
      <c r="AI385" s="1028"/>
      <c r="AJ385" s="1031"/>
    </row>
    <row r="386" spans="1:36" ht="18.75" x14ac:dyDescent="0.25">
      <c r="A386" s="1034"/>
      <c r="B386" s="1037"/>
      <c r="C386" s="1040"/>
      <c r="D386" s="1043"/>
      <c r="E386" s="337"/>
      <c r="F386" s="337"/>
      <c r="G386" s="337"/>
      <c r="H386" s="337"/>
      <c r="I386" s="337"/>
      <c r="J386" s="337"/>
      <c r="K386" s="337"/>
      <c r="L386" s="337"/>
      <c r="M386" s="337"/>
      <c r="N386" s="337"/>
      <c r="O386" s="337"/>
      <c r="P386" s="337"/>
      <c r="Q386" s="337"/>
      <c r="R386" s="327"/>
      <c r="S386" s="327"/>
      <c r="T386" s="327"/>
      <c r="U386" s="328"/>
      <c r="V386" s="336">
        <f t="shared" si="113"/>
        <v>0</v>
      </c>
      <c r="W386" s="330">
        <f t="shared" si="114"/>
        <v>0</v>
      </c>
      <c r="X386" s="330">
        <f t="shared" si="115"/>
        <v>0</v>
      </c>
      <c r="Y386" s="331">
        <f t="shared" si="116"/>
        <v>0</v>
      </c>
      <c r="Z386" s="1046"/>
      <c r="AA386" s="1049"/>
      <c r="AB386" s="1049"/>
      <c r="AC386" s="1049"/>
      <c r="AD386" s="1049"/>
      <c r="AE386" s="1049"/>
      <c r="AF386" s="1049"/>
      <c r="AG386" s="1049"/>
      <c r="AH386" s="1031"/>
      <c r="AI386" s="1028"/>
      <c r="AJ386" s="1031"/>
    </row>
    <row r="387" spans="1:36" ht="18.75" x14ac:dyDescent="0.25">
      <c r="A387" s="1034"/>
      <c r="B387" s="1037"/>
      <c r="C387" s="1040"/>
      <c r="D387" s="1043"/>
      <c r="E387" s="333"/>
      <c r="F387" s="333"/>
      <c r="G387" s="333"/>
      <c r="H387" s="333"/>
      <c r="I387" s="333"/>
      <c r="J387" s="333"/>
      <c r="K387" s="333"/>
      <c r="L387" s="333"/>
      <c r="M387" s="333"/>
      <c r="N387" s="333"/>
      <c r="O387" s="333"/>
      <c r="P387" s="333"/>
      <c r="Q387" s="333"/>
      <c r="R387" s="334"/>
      <c r="S387" s="334"/>
      <c r="T387" s="334"/>
      <c r="U387" s="335"/>
      <c r="V387" s="336">
        <f t="shared" si="113"/>
        <v>0</v>
      </c>
      <c r="W387" s="330">
        <f t="shared" si="114"/>
        <v>0</v>
      </c>
      <c r="X387" s="330">
        <f t="shared" si="115"/>
        <v>0</v>
      </c>
      <c r="Y387" s="331">
        <f t="shared" si="116"/>
        <v>0</v>
      </c>
      <c r="Z387" s="1046"/>
      <c r="AA387" s="1049"/>
      <c r="AB387" s="1049"/>
      <c r="AC387" s="1049"/>
      <c r="AD387" s="1049"/>
      <c r="AE387" s="1049"/>
      <c r="AF387" s="1049"/>
      <c r="AG387" s="1049"/>
      <c r="AH387" s="1031"/>
      <c r="AI387" s="1028"/>
      <c r="AJ387" s="1031"/>
    </row>
    <row r="388" spans="1:36" ht="18.75" x14ac:dyDescent="0.25">
      <c r="A388" s="1034"/>
      <c r="B388" s="1037"/>
      <c r="C388" s="1040"/>
      <c r="D388" s="1043"/>
      <c r="E388" s="337"/>
      <c r="F388" s="337"/>
      <c r="G388" s="337"/>
      <c r="H388" s="337"/>
      <c r="I388" s="337"/>
      <c r="J388" s="337"/>
      <c r="K388" s="337"/>
      <c r="L388" s="337"/>
      <c r="M388" s="337"/>
      <c r="N388" s="337"/>
      <c r="O388" s="337"/>
      <c r="P388" s="337"/>
      <c r="Q388" s="337"/>
      <c r="R388" s="327"/>
      <c r="S388" s="327"/>
      <c r="T388" s="327"/>
      <c r="U388" s="328"/>
      <c r="V388" s="336">
        <f t="shared" si="113"/>
        <v>0</v>
      </c>
      <c r="W388" s="330">
        <f t="shared" si="114"/>
        <v>0</v>
      </c>
      <c r="X388" s="330">
        <f t="shared" si="115"/>
        <v>0</v>
      </c>
      <c r="Y388" s="331">
        <f t="shared" si="116"/>
        <v>0</v>
      </c>
      <c r="Z388" s="1046"/>
      <c r="AA388" s="1049"/>
      <c r="AB388" s="1049"/>
      <c r="AC388" s="1049"/>
      <c r="AD388" s="1049"/>
      <c r="AE388" s="1049"/>
      <c r="AF388" s="1049"/>
      <c r="AG388" s="1049"/>
      <c r="AH388" s="1031"/>
      <c r="AI388" s="1028"/>
      <c r="AJ388" s="1031"/>
    </row>
    <row r="389" spans="1:36" ht="18.75" x14ac:dyDescent="0.25">
      <c r="A389" s="1034"/>
      <c r="B389" s="1037"/>
      <c r="C389" s="1040"/>
      <c r="D389" s="1043"/>
      <c r="E389" s="333"/>
      <c r="F389" s="333"/>
      <c r="G389" s="333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4"/>
      <c r="S389" s="334"/>
      <c r="T389" s="334"/>
      <c r="U389" s="335"/>
      <c r="V389" s="336">
        <f t="shared" si="113"/>
        <v>0</v>
      </c>
      <c r="W389" s="330">
        <f t="shared" si="114"/>
        <v>0</v>
      </c>
      <c r="X389" s="330">
        <f t="shared" si="115"/>
        <v>0</v>
      </c>
      <c r="Y389" s="331">
        <f t="shared" si="116"/>
        <v>0</v>
      </c>
      <c r="Z389" s="1046"/>
      <c r="AA389" s="1049"/>
      <c r="AB389" s="1049"/>
      <c r="AC389" s="1049"/>
      <c r="AD389" s="1049"/>
      <c r="AE389" s="1049"/>
      <c r="AF389" s="1049"/>
      <c r="AG389" s="1049"/>
      <c r="AH389" s="1031"/>
      <c r="AI389" s="1028"/>
      <c r="AJ389" s="1031"/>
    </row>
    <row r="390" spans="1:36" ht="19.5" thickBot="1" x14ac:dyDescent="0.3">
      <c r="A390" s="1035"/>
      <c r="B390" s="1038"/>
      <c r="C390" s="1041"/>
      <c r="D390" s="1044"/>
      <c r="E390" s="340"/>
      <c r="F390" s="340"/>
      <c r="G390" s="340"/>
      <c r="H390" s="340"/>
      <c r="I390" s="340"/>
      <c r="J390" s="340"/>
      <c r="K390" s="340"/>
      <c r="L390" s="340"/>
      <c r="M390" s="340"/>
      <c r="N390" s="340"/>
      <c r="O390" s="340"/>
      <c r="P390" s="340"/>
      <c r="Q390" s="340"/>
      <c r="R390" s="341"/>
      <c r="S390" s="341"/>
      <c r="T390" s="341"/>
      <c r="U390" s="342"/>
      <c r="V390" s="343">
        <f t="shared" si="113"/>
        <v>0</v>
      </c>
      <c r="W390" s="344">
        <f t="shared" si="114"/>
        <v>0</v>
      </c>
      <c r="X390" s="344">
        <f t="shared" si="115"/>
        <v>0</v>
      </c>
      <c r="Y390" s="345">
        <f t="shared" si="116"/>
        <v>0</v>
      </c>
      <c r="Z390" s="1047"/>
      <c r="AA390" s="1050"/>
      <c r="AB390" s="1050"/>
      <c r="AC390" s="1050"/>
      <c r="AD390" s="1050"/>
      <c r="AE390" s="1050"/>
      <c r="AF390" s="1050"/>
      <c r="AG390" s="1050"/>
      <c r="AH390" s="1032"/>
      <c r="AI390" s="1029"/>
      <c r="AJ390" s="1032"/>
    </row>
    <row r="391" spans="1:36" ht="18.75" x14ac:dyDescent="0.25">
      <c r="A391" s="1033">
        <v>20</v>
      </c>
      <c r="B391" s="1036" t="s">
        <v>280</v>
      </c>
      <c r="C391" s="1039" t="s">
        <v>88</v>
      </c>
      <c r="D391" s="1042">
        <f>160*0.9</f>
        <v>144</v>
      </c>
      <c r="E391" s="346"/>
      <c r="F391" s="299"/>
      <c r="G391" s="299"/>
      <c r="H391" s="299"/>
      <c r="I391" s="299"/>
      <c r="J391" s="299"/>
      <c r="K391" s="299"/>
      <c r="L391" s="299"/>
      <c r="M391" s="299"/>
      <c r="N391" s="299"/>
      <c r="O391" s="299"/>
      <c r="P391" s="299"/>
      <c r="Q391" s="299"/>
      <c r="R391" s="321"/>
      <c r="S391" s="321"/>
      <c r="T391" s="321"/>
      <c r="U391" s="322"/>
      <c r="V391" s="323">
        <f t="shared" si="113"/>
        <v>0</v>
      </c>
      <c r="W391" s="347">
        <f t="shared" si="114"/>
        <v>0</v>
      </c>
      <c r="X391" s="347">
        <f t="shared" si="115"/>
        <v>0</v>
      </c>
      <c r="Y391" s="348">
        <f t="shared" si="116"/>
        <v>0</v>
      </c>
      <c r="Z391" s="1045">
        <f t="shared" ref="Z391:AC391" si="117">SUM(V391:V410)</f>
        <v>41.733333333333334</v>
      </c>
      <c r="AA391" s="1048">
        <f t="shared" si="117"/>
        <v>54.366666666666674</v>
      </c>
      <c r="AB391" s="1048">
        <f t="shared" si="117"/>
        <v>43.2</v>
      </c>
      <c r="AC391" s="1048">
        <f t="shared" si="117"/>
        <v>40.266666666666666</v>
      </c>
      <c r="AD391" s="1048">
        <f t="shared" ref="AD391:AG391" si="118">Z391*0.38*0.9*SQRT(3)</f>
        <v>24.721214766269075</v>
      </c>
      <c r="AE391" s="1048">
        <f t="shared" si="118"/>
        <v>32.204713485451165</v>
      </c>
      <c r="AF391" s="1048">
        <f t="shared" si="118"/>
        <v>25.590011451345617</v>
      </c>
      <c r="AG391" s="1048">
        <f t="shared" si="118"/>
        <v>23.852418081192521</v>
      </c>
      <c r="AH391" s="1030">
        <f>MAX(Z391:AC410)</f>
        <v>54.366666666666674</v>
      </c>
      <c r="AI391" s="1027">
        <f t="shared" ref="AI391" si="119">AH391*0.38*0.9*SQRT(3)</f>
        <v>32.204713485451165</v>
      </c>
      <c r="AJ391" s="1030">
        <f t="shared" ref="AJ391" si="120">D391-AI391</f>
        <v>111.79528651454883</v>
      </c>
    </row>
    <row r="392" spans="1:36" ht="18.75" x14ac:dyDescent="0.25">
      <c r="A392" s="1034"/>
      <c r="B392" s="1037"/>
      <c r="C392" s="1040"/>
      <c r="D392" s="1043"/>
      <c r="E392" s="276" t="s">
        <v>231</v>
      </c>
      <c r="F392" s="276">
        <v>2</v>
      </c>
      <c r="G392" s="276">
        <v>10.4</v>
      </c>
      <c r="H392" s="276">
        <v>4.0999999999999996</v>
      </c>
      <c r="I392" s="276">
        <v>7.9</v>
      </c>
      <c r="J392" s="276">
        <v>8.9</v>
      </c>
      <c r="K392" s="276">
        <v>10</v>
      </c>
      <c r="L392" s="276">
        <v>2.2000000000000002</v>
      </c>
      <c r="M392" s="276">
        <v>9.8000000000000007</v>
      </c>
      <c r="N392" s="276">
        <v>4.3</v>
      </c>
      <c r="O392" s="276">
        <v>1.9</v>
      </c>
      <c r="P392" s="276">
        <v>8.5</v>
      </c>
      <c r="Q392" s="276">
        <v>3.2</v>
      </c>
      <c r="R392" s="327">
        <v>231</v>
      </c>
      <c r="S392" s="327">
        <v>231</v>
      </c>
      <c r="T392" s="327">
        <v>231</v>
      </c>
      <c r="U392" s="328">
        <v>231</v>
      </c>
      <c r="V392" s="336">
        <f t="shared" si="113"/>
        <v>5.5</v>
      </c>
      <c r="W392" s="330">
        <f t="shared" si="114"/>
        <v>8.9333333333333336</v>
      </c>
      <c r="X392" s="330">
        <f t="shared" si="115"/>
        <v>5.4333333333333336</v>
      </c>
      <c r="Y392" s="331">
        <f t="shared" si="116"/>
        <v>4.5333333333333341</v>
      </c>
      <c r="Z392" s="1046"/>
      <c r="AA392" s="1049"/>
      <c r="AB392" s="1049"/>
      <c r="AC392" s="1049"/>
      <c r="AD392" s="1049"/>
      <c r="AE392" s="1049"/>
      <c r="AF392" s="1049"/>
      <c r="AG392" s="1049"/>
      <c r="AH392" s="1031"/>
      <c r="AI392" s="1028"/>
      <c r="AJ392" s="1031"/>
    </row>
    <row r="393" spans="1:36" ht="18.75" x14ac:dyDescent="0.25">
      <c r="A393" s="1034"/>
      <c r="B393" s="1037"/>
      <c r="C393" s="1040"/>
      <c r="D393" s="1043"/>
      <c r="E393" s="333"/>
      <c r="F393" s="333"/>
      <c r="G393" s="333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4"/>
      <c r="S393" s="334"/>
      <c r="T393" s="334"/>
      <c r="U393" s="335"/>
      <c r="V393" s="336">
        <f t="shared" si="113"/>
        <v>0</v>
      </c>
      <c r="W393" s="330">
        <f t="shared" si="114"/>
        <v>0</v>
      </c>
      <c r="X393" s="330">
        <f t="shared" si="115"/>
        <v>0</v>
      </c>
      <c r="Y393" s="331">
        <f t="shared" si="116"/>
        <v>0</v>
      </c>
      <c r="Z393" s="1046"/>
      <c r="AA393" s="1049"/>
      <c r="AB393" s="1049"/>
      <c r="AC393" s="1049"/>
      <c r="AD393" s="1049"/>
      <c r="AE393" s="1049"/>
      <c r="AF393" s="1049"/>
      <c r="AG393" s="1049"/>
      <c r="AH393" s="1031"/>
      <c r="AI393" s="1028"/>
      <c r="AJ393" s="1031"/>
    </row>
    <row r="394" spans="1:36" ht="18.75" x14ac:dyDescent="0.25">
      <c r="A394" s="1034"/>
      <c r="B394" s="1037"/>
      <c r="C394" s="1040"/>
      <c r="D394" s="1043"/>
      <c r="E394" s="276" t="s">
        <v>831</v>
      </c>
      <c r="F394" s="337">
        <v>6.4</v>
      </c>
      <c r="G394" s="337">
        <v>25.4</v>
      </c>
      <c r="H394" s="337">
        <v>9.4</v>
      </c>
      <c r="I394" s="337">
        <v>8.5</v>
      </c>
      <c r="J394" s="337">
        <v>19.8</v>
      </c>
      <c r="K394" s="337">
        <v>14.1</v>
      </c>
      <c r="L394" s="337">
        <v>6.6</v>
      </c>
      <c r="M394" s="337">
        <v>22.3</v>
      </c>
      <c r="N394" s="337">
        <v>10.1</v>
      </c>
      <c r="O394" s="337">
        <v>6.7</v>
      </c>
      <c r="P394" s="337">
        <v>20.9</v>
      </c>
      <c r="Q394" s="337">
        <v>9.4</v>
      </c>
      <c r="R394" s="327">
        <v>231</v>
      </c>
      <c r="S394" s="327">
        <v>231</v>
      </c>
      <c r="T394" s="327">
        <v>231</v>
      </c>
      <c r="U394" s="328">
        <v>231</v>
      </c>
      <c r="V394" s="336">
        <f t="shared" si="113"/>
        <v>13.733333333333333</v>
      </c>
      <c r="W394" s="330">
        <f t="shared" si="114"/>
        <v>14.133333333333333</v>
      </c>
      <c r="X394" s="330">
        <f t="shared" si="115"/>
        <v>13</v>
      </c>
      <c r="Y394" s="331">
        <f t="shared" si="116"/>
        <v>12.333333333333334</v>
      </c>
      <c r="Z394" s="1046"/>
      <c r="AA394" s="1049"/>
      <c r="AB394" s="1049"/>
      <c r="AC394" s="1049"/>
      <c r="AD394" s="1049"/>
      <c r="AE394" s="1049"/>
      <c r="AF394" s="1049"/>
      <c r="AG394" s="1049"/>
      <c r="AH394" s="1031"/>
      <c r="AI394" s="1028"/>
      <c r="AJ394" s="1031"/>
    </row>
    <row r="395" spans="1:36" ht="18.75" x14ac:dyDescent="0.25">
      <c r="A395" s="1034"/>
      <c r="B395" s="1037"/>
      <c r="C395" s="1040"/>
      <c r="D395" s="1043"/>
      <c r="E395" s="333"/>
      <c r="F395" s="333"/>
      <c r="G395" s="333"/>
      <c r="H395" s="333"/>
      <c r="I395" s="333"/>
      <c r="J395" s="333"/>
      <c r="K395" s="333"/>
      <c r="L395" s="333"/>
      <c r="M395" s="333"/>
      <c r="N395" s="333"/>
      <c r="O395" s="333"/>
      <c r="P395" s="333"/>
      <c r="Q395" s="333"/>
      <c r="R395" s="334"/>
      <c r="S395" s="334"/>
      <c r="T395" s="334"/>
      <c r="U395" s="335"/>
      <c r="V395" s="336">
        <f t="shared" si="113"/>
        <v>0</v>
      </c>
      <c r="W395" s="330">
        <f t="shared" si="114"/>
        <v>0</v>
      </c>
      <c r="X395" s="330">
        <f t="shared" si="115"/>
        <v>0</v>
      </c>
      <c r="Y395" s="331">
        <f t="shared" si="116"/>
        <v>0</v>
      </c>
      <c r="Z395" s="1046"/>
      <c r="AA395" s="1049"/>
      <c r="AB395" s="1049"/>
      <c r="AC395" s="1049"/>
      <c r="AD395" s="1049"/>
      <c r="AE395" s="1049"/>
      <c r="AF395" s="1049"/>
      <c r="AG395" s="1049"/>
      <c r="AH395" s="1031"/>
      <c r="AI395" s="1028"/>
      <c r="AJ395" s="1031"/>
    </row>
    <row r="396" spans="1:36" ht="18.75" x14ac:dyDescent="0.25">
      <c r="A396" s="1034"/>
      <c r="B396" s="1037"/>
      <c r="C396" s="1040"/>
      <c r="D396" s="1043"/>
      <c r="E396" s="276" t="s">
        <v>843</v>
      </c>
      <c r="F396" s="337">
        <v>12.6</v>
      </c>
      <c r="G396" s="337">
        <v>7.6</v>
      </c>
      <c r="H396" s="337">
        <v>8</v>
      </c>
      <c r="I396" s="337">
        <v>12</v>
      </c>
      <c r="J396" s="337">
        <v>9.9</v>
      </c>
      <c r="K396" s="337">
        <v>16</v>
      </c>
      <c r="L396" s="337">
        <v>12.3</v>
      </c>
      <c r="M396" s="337">
        <v>8.1</v>
      </c>
      <c r="N396" s="337">
        <v>9.4</v>
      </c>
      <c r="O396" s="337">
        <v>11.2</v>
      </c>
      <c r="P396" s="337">
        <v>8.4</v>
      </c>
      <c r="Q396" s="337">
        <v>10.7</v>
      </c>
      <c r="R396" s="327">
        <v>231</v>
      </c>
      <c r="S396" s="327">
        <v>231</v>
      </c>
      <c r="T396" s="327">
        <v>231</v>
      </c>
      <c r="U396" s="328">
        <v>231</v>
      </c>
      <c r="V396" s="336">
        <f t="shared" si="113"/>
        <v>9.4</v>
      </c>
      <c r="W396" s="330">
        <f t="shared" si="114"/>
        <v>12.633333333333333</v>
      </c>
      <c r="X396" s="330">
        <f t="shared" si="115"/>
        <v>9.9333333333333318</v>
      </c>
      <c r="Y396" s="331">
        <f t="shared" si="116"/>
        <v>10.1</v>
      </c>
      <c r="Z396" s="1046"/>
      <c r="AA396" s="1049"/>
      <c r="AB396" s="1049"/>
      <c r="AC396" s="1049"/>
      <c r="AD396" s="1049"/>
      <c r="AE396" s="1049"/>
      <c r="AF396" s="1049"/>
      <c r="AG396" s="1049"/>
      <c r="AH396" s="1031"/>
      <c r="AI396" s="1028"/>
      <c r="AJ396" s="1031"/>
    </row>
    <row r="397" spans="1:36" ht="18.75" x14ac:dyDescent="0.25">
      <c r="A397" s="1034"/>
      <c r="B397" s="1037"/>
      <c r="C397" s="1040"/>
      <c r="D397" s="1043"/>
      <c r="E397" s="333"/>
      <c r="F397" s="333"/>
      <c r="G397" s="333"/>
      <c r="H397" s="333"/>
      <c r="I397" s="333"/>
      <c r="J397" s="333"/>
      <c r="K397" s="333"/>
      <c r="L397" s="333"/>
      <c r="M397" s="333"/>
      <c r="N397" s="333"/>
      <c r="O397" s="333"/>
      <c r="P397" s="333"/>
      <c r="Q397" s="333"/>
      <c r="R397" s="334"/>
      <c r="S397" s="334"/>
      <c r="T397" s="334"/>
      <c r="U397" s="335"/>
      <c r="V397" s="336">
        <f t="shared" si="113"/>
        <v>0</v>
      </c>
      <c r="W397" s="330">
        <f t="shared" si="114"/>
        <v>0</v>
      </c>
      <c r="X397" s="330">
        <f t="shared" si="115"/>
        <v>0</v>
      </c>
      <c r="Y397" s="331">
        <f t="shared" si="116"/>
        <v>0</v>
      </c>
      <c r="Z397" s="1046"/>
      <c r="AA397" s="1049"/>
      <c r="AB397" s="1049"/>
      <c r="AC397" s="1049"/>
      <c r="AD397" s="1049"/>
      <c r="AE397" s="1049"/>
      <c r="AF397" s="1049"/>
      <c r="AG397" s="1049"/>
      <c r="AH397" s="1031"/>
      <c r="AI397" s="1028"/>
      <c r="AJ397" s="1031"/>
    </row>
    <row r="398" spans="1:36" ht="18.75" x14ac:dyDescent="0.25">
      <c r="A398" s="1034"/>
      <c r="B398" s="1037"/>
      <c r="C398" s="1040"/>
      <c r="D398" s="1043"/>
      <c r="E398" s="276" t="s">
        <v>844</v>
      </c>
      <c r="F398" s="337">
        <v>22.9</v>
      </c>
      <c r="G398" s="337">
        <v>9</v>
      </c>
      <c r="H398" s="337">
        <v>7.4</v>
      </c>
      <c r="I398" s="337">
        <v>26.6</v>
      </c>
      <c r="J398" s="337">
        <v>19.3</v>
      </c>
      <c r="K398" s="337">
        <v>10.1</v>
      </c>
      <c r="L398" s="337">
        <v>24.7</v>
      </c>
      <c r="M398" s="337">
        <v>10.6</v>
      </c>
      <c r="N398" s="337">
        <v>9.1999999999999993</v>
      </c>
      <c r="O398" s="337">
        <v>19.899999999999999</v>
      </c>
      <c r="P398" s="337">
        <v>11.4</v>
      </c>
      <c r="Q398" s="337">
        <v>8.6</v>
      </c>
      <c r="R398" s="327">
        <v>231</v>
      </c>
      <c r="S398" s="327">
        <v>231</v>
      </c>
      <c r="T398" s="327">
        <v>231</v>
      </c>
      <c r="U398" s="328">
        <v>231</v>
      </c>
      <c r="V398" s="336">
        <f t="shared" si="113"/>
        <v>13.1</v>
      </c>
      <c r="W398" s="330">
        <f t="shared" si="114"/>
        <v>18.666666666666668</v>
      </c>
      <c r="X398" s="330">
        <f t="shared" si="115"/>
        <v>14.833333333333334</v>
      </c>
      <c r="Y398" s="331">
        <f t="shared" si="116"/>
        <v>13.299999999999999</v>
      </c>
      <c r="Z398" s="1046"/>
      <c r="AA398" s="1049"/>
      <c r="AB398" s="1049"/>
      <c r="AC398" s="1049"/>
      <c r="AD398" s="1049"/>
      <c r="AE398" s="1049"/>
      <c r="AF398" s="1049"/>
      <c r="AG398" s="1049"/>
      <c r="AH398" s="1031"/>
      <c r="AI398" s="1028"/>
      <c r="AJ398" s="1031"/>
    </row>
    <row r="399" spans="1:36" ht="18.75" x14ac:dyDescent="0.25">
      <c r="A399" s="1034"/>
      <c r="B399" s="1037"/>
      <c r="C399" s="1040"/>
      <c r="D399" s="1043"/>
      <c r="E399" s="333"/>
      <c r="F399" s="333"/>
      <c r="G399" s="333"/>
      <c r="H399" s="333"/>
      <c r="I399" s="333"/>
      <c r="J399" s="333"/>
      <c r="K399" s="333"/>
      <c r="L399" s="333"/>
      <c r="M399" s="333"/>
      <c r="N399" s="333"/>
      <c r="O399" s="333"/>
      <c r="P399" s="333"/>
      <c r="Q399" s="333"/>
      <c r="R399" s="334"/>
      <c r="S399" s="334"/>
      <c r="T399" s="334"/>
      <c r="U399" s="335"/>
      <c r="V399" s="336">
        <f t="shared" si="113"/>
        <v>0</v>
      </c>
      <c r="W399" s="330">
        <f t="shared" si="114"/>
        <v>0</v>
      </c>
      <c r="X399" s="330">
        <f t="shared" si="115"/>
        <v>0</v>
      </c>
      <c r="Y399" s="331">
        <f t="shared" si="116"/>
        <v>0</v>
      </c>
      <c r="Z399" s="1046"/>
      <c r="AA399" s="1049"/>
      <c r="AB399" s="1049"/>
      <c r="AC399" s="1049"/>
      <c r="AD399" s="1049"/>
      <c r="AE399" s="1049"/>
      <c r="AF399" s="1049"/>
      <c r="AG399" s="1049"/>
      <c r="AH399" s="1031"/>
      <c r="AI399" s="1028"/>
      <c r="AJ399" s="1031"/>
    </row>
    <row r="400" spans="1:36" ht="18.75" x14ac:dyDescent="0.25">
      <c r="A400" s="1034"/>
      <c r="B400" s="1037"/>
      <c r="C400" s="1040"/>
      <c r="D400" s="1043"/>
      <c r="E400" s="337"/>
      <c r="F400" s="337"/>
      <c r="G400" s="337"/>
      <c r="H400" s="337"/>
      <c r="I400" s="337"/>
      <c r="J400" s="337"/>
      <c r="K400" s="337"/>
      <c r="L400" s="337"/>
      <c r="M400" s="337"/>
      <c r="N400" s="337"/>
      <c r="O400" s="337"/>
      <c r="P400" s="337"/>
      <c r="Q400" s="337"/>
      <c r="R400" s="327"/>
      <c r="S400" s="327"/>
      <c r="T400" s="327"/>
      <c r="U400" s="328"/>
      <c r="V400" s="336">
        <f t="shared" si="113"/>
        <v>0</v>
      </c>
      <c r="W400" s="330">
        <f t="shared" si="114"/>
        <v>0</v>
      </c>
      <c r="X400" s="330">
        <f t="shared" si="115"/>
        <v>0</v>
      </c>
      <c r="Y400" s="331">
        <f t="shared" si="116"/>
        <v>0</v>
      </c>
      <c r="Z400" s="1046"/>
      <c r="AA400" s="1049"/>
      <c r="AB400" s="1049"/>
      <c r="AC400" s="1049"/>
      <c r="AD400" s="1049"/>
      <c r="AE400" s="1049"/>
      <c r="AF400" s="1049"/>
      <c r="AG400" s="1049"/>
      <c r="AH400" s="1031"/>
      <c r="AI400" s="1028"/>
      <c r="AJ400" s="1031"/>
    </row>
    <row r="401" spans="1:36" ht="18.75" x14ac:dyDescent="0.25">
      <c r="A401" s="1034"/>
      <c r="B401" s="1037"/>
      <c r="C401" s="1040"/>
      <c r="D401" s="1043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  <c r="P401" s="333"/>
      <c r="Q401" s="333"/>
      <c r="R401" s="334"/>
      <c r="S401" s="334"/>
      <c r="T401" s="334"/>
      <c r="U401" s="335"/>
      <c r="V401" s="336">
        <f t="shared" si="113"/>
        <v>0</v>
      </c>
      <c r="W401" s="330">
        <f t="shared" si="114"/>
        <v>0</v>
      </c>
      <c r="X401" s="330">
        <f t="shared" si="115"/>
        <v>0</v>
      </c>
      <c r="Y401" s="331">
        <f t="shared" si="116"/>
        <v>0</v>
      </c>
      <c r="Z401" s="1046"/>
      <c r="AA401" s="1049"/>
      <c r="AB401" s="1049"/>
      <c r="AC401" s="1049"/>
      <c r="AD401" s="1049"/>
      <c r="AE401" s="1049"/>
      <c r="AF401" s="1049"/>
      <c r="AG401" s="1049"/>
      <c r="AH401" s="1031"/>
      <c r="AI401" s="1028"/>
      <c r="AJ401" s="1031"/>
    </row>
    <row r="402" spans="1:36" ht="18.75" x14ac:dyDescent="0.25">
      <c r="A402" s="1034"/>
      <c r="B402" s="1037"/>
      <c r="C402" s="1040"/>
      <c r="D402" s="1043"/>
      <c r="E402" s="337"/>
      <c r="F402" s="337"/>
      <c r="G402" s="337"/>
      <c r="H402" s="337"/>
      <c r="I402" s="337"/>
      <c r="J402" s="337"/>
      <c r="K402" s="337"/>
      <c r="L402" s="337"/>
      <c r="M402" s="337"/>
      <c r="N402" s="337"/>
      <c r="O402" s="337"/>
      <c r="P402" s="337"/>
      <c r="Q402" s="337"/>
      <c r="R402" s="327"/>
      <c r="S402" s="327"/>
      <c r="T402" s="327"/>
      <c r="U402" s="328"/>
      <c r="V402" s="336">
        <f t="shared" si="113"/>
        <v>0</v>
      </c>
      <c r="W402" s="330">
        <f t="shared" si="114"/>
        <v>0</v>
      </c>
      <c r="X402" s="330">
        <f t="shared" si="115"/>
        <v>0</v>
      </c>
      <c r="Y402" s="331">
        <f t="shared" si="116"/>
        <v>0</v>
      </c>
      <c r="Z402" s="1046"/>
      <c r="AA402" s="1049"/>
      <c r="AB402" s="1049"/>
      <c r="AC402" s="1049"/>
      <c r="AD402" s="1049"/>
      <c r="AE402" s="1049"/>
      <c r="AF402" s="1049"/>
      <c r="AG402" s="1049"/>
      <c r="AH402" s="1031"/>
      <c r="AI402" s="1028"/>
      <c r="AJ402" s="1031"/>
    </row>
    <row r="403" spans="1:36" ht="18.75" x14ac:dyDescent="0.25">
      <c r="A403" s="1034"/>
      <c r="B403" s="1037"/>
      <c r="C403" s="1040"/>
      <c r="D403" s="1043"/>
      <c r="E403" s="333"/>
      <c r="F403" s="333"/>
      <c r="G403" s="333"/>
      <c r="H403" s="333"/>
      <c r="I403" s="333"/>
      <c r="J403" s="333"/>
      <c r="K403" s="333"/>
      <c r="L403" s="333"/>
      <c r="M403" s="333"/>
      <c r="N403" s="333"/>
      <c r="O403" s="333"/>
      <c r="P403" s="333"/>
      <c r="Q403" s="333"/>
      <c r="R403" s="334"/>
      <c r="S403" s="334"/>
      <c r="T403" s="334"/>
      <c r="U403" s="335"/>
      <c r="V403" s="336">
        <f t="shared" si="113"/>
        <v>0</v>
      </c>
      <c r="W403" s="330">
        <f t="shared" si="114"/>
        <v>0</v>
      </c>
      <c r="X403" s="330">
        <f t="shared" si="115"/>
        <v>0</v>
      </c>
      <c r="Y403" s="331">
        <f t="shared" si="116"/>
        <v>0</v>
      </c>
      <c r="Z403" s="1046"/>
      <c r="AA403" s="1049"/>
      <c r="AB403" s="1049"/>
      <c r="AC403" s="1049"/>
      <c r="AD403" s="1049"/>
      <c r="AE403" s="1049"/>
      <c r="AF403" s="1049"/>
      <c r="AG403" s="1049"/>
      <c r="AH403" s="1031"/>
      <c r="AI403" s="1028"/>
      <c r="AJ403" s="1031"/>
    </row>
    <row r="404" spans="1:36" ht="18.75" x14ac:dyDescent="0.25">
      <c r="A404" s="1034"/>
      <c r="B404" s="1037"/>
      <c r="C404" s="1040"/>
      <c r="D404" s="1043"/>
      <c r="E404" s="337"/>
      <c r="F404" s="337"/>
      <c r="G404" s="337"/>
      <c r="H404" s="337"/>
      <c r="I404" s="337"/>
      <c r="J404" s="337"/>
      <c r="K404" s="337"/>
      <c r="L404" s="337"/>
      <c r="M404" s="337"/>
      <c r="N404" s="337"/>
      <c r="O404" s="337"/>
      <c r="P404" s="337"/>
      <c r="Q404" s="337"/>
      <c r="R404" s="327"/>
      <c r="S404" s="327"/>
      <c r="T404" s="327"/>
      <c r="U404" s="328"/>
      <c r="V404" s="336">
        <f t="shared" si="113"/>
        <v>0</v>
      </c>
      <c r="W404" s="330">
        <f t="shared" si="114"/>
        <v>0</v>
      </c>
      <c r="X404" s="330">
        <f t="shared" si="115"/>
        <v>0</v>
      </c>
      <c r="Y404" s="331">
        <f t="shared" si="116"/>
        <v>0</v>
      </c>
      <c r="Z404" s="1046"/>
      <c r="AA404" s="1049"/>
      <c r="AB404" s="1049"/>
      <c r="AC404" s="1049"/>
      <c r="AD404" s="1049"/>
      <c r="AE404" s="1049"/>
      <c r="AF404" s="1049"/>
      <c r="AG404" s="1049"/>
      <c r="AH404" s="1031"/>
      <c r="AI404" s="1028"/>
      <c r="AJ404" s="1031"/>
    </row>
    <row r="405" spans="1:36" ht="18.75" x14ac:dyDescent="0.25">
      <c r="A405" s="1034"/>
      <c r="B405" s="1037"/>
      <c r="C405" s="1040"/>
      <c r="D405" s="1043"/>
      <c r="E405" s="333"/>
      <c r="F405" s="333"/>
      <c r="G405" s="333"/>
      <c r="H405" s="333"/>
      <c r="I405" s="333"/>
      <c r="J405" s="333"/>
      <c r="K405" s="333"/>
      <c r="L405" s="333"/>
      <c r="M405" s="333"/>
      <c r="N405" s="333"/>
      <c r="O405" s="333"/>
      <c r="P405" s="333"/>
      <c r="Q405" s="333"/>
      <c r="R405" s="334"/>
      <c r="S405" s="334"/>
      <c r="T405" s="334"/>
      <c r="U405" s="335"/>
      <c r="V405" s="336">
        <f t="shared" si="113"/>
        <v>0</v>
      </c>
      <c r="W405" s="330">
        <f t="shared" si="114"/>
        <v>0</v>
      </c>
      <c r="X405" s="330">
        <f t="shared" si="115"/>
        <v>0</v>
      </c>
      <c r="Y405" s="331">
        <f t="shared" si="116"/>
        <v>0</v>
      </c>
      <c r="Z405" s="1046"/>
      <c r="AA405" s="1049"/>
      <c r="AB405" s="1049"/>
      <c r="AC405" s="1049"/>
      <c r="AD405" s="1049"/>
      <c r="AE405" s="1049"/>
      <c r="AF405" s="1049"/>
      <c r="AG405" s="1049"/>
      <c r="AH405" s="1031"/>
      <c r="AI405" s="1028"/>
      <c r="AJ405" s="1031"/>
    </row>
    <row r="406" spans="1:36" ht="18.75" x14ac:dyDescent="0.25">
      <c r="A406" s="1034"/>
      <c r="B406" s="1037"/>
      <c r="C406" s="1040"/>
      <c r="D406" s="1043"/>
      <c r="E406" s="337"/>
      <c r="F406" s="337"/>
      <c r="G406" s="337"/>
      <c r="H406" s="337"/>
      <c r="I406" s="337"/>
      <c r="J406" s="337"/>
      <c r="K406" s="337"/>
      <c r="L406" s="337"/>
      <c r="M406" s="337"/>
      <c r="N406" s="337"/>
      <c r="O406" s="337"/>
      <c r="P406" s="337"/>
      <c r="Q406" s="337"/>
      <c r="R406" s="327"/>
      <c r="S406" s="327"/>
      <c r="T406" s="327"/>
      <c r="U406" s="328"/>
      <c r="V406" s="336">
        <f t="shared" si="113"/>
        <v>0</v>
      </c>
      <c r="W406" s="330">
        <f t="shared" si="114"/>
        <v>0</v>
      </c>
      <c r="X406" s="330">
        <f t="shared" si="115"/>
        <v>0</v>
      </c>
      <c r="Y406" s="331">
        <f t="shared" si="116"/>
        <v>0</v>
      </c>
      <c r="Z406" s="1046"/>
      <c r="AA406" s="1049"/>
      <c r="AB406" s="1049"/>
      <c r="AC406" s="1049"/>
      <c r="AD406" s="1049"/>
      <c r="AE406" s="1049"/>
      <c r="AF406" s="1049"/>
      <c r="AG406" s="1049"/>
      <c r="AH406" s="1031"/>
      <c r="AI406" s="1028"/>
      <c r="AJ406" s="1031"/>
    </row>
    <row r="407" spans="1:36" ht="18.75" x14ac:dyDescent="0.25">
      <c r="A407" s="1034"/>
      <c r="B407" s="1037"/>
      <c r="C407" s="1040"/>
      <c r="D407" s="1043"/>
      <c r="E407" s="333"/>
      <c r="F407" s="333"/>
      <c r="G407" s="333"/>
      <c r="H407" s="333"/>
      <c r="I407" s="333"/>
      <c r="J407" s="333"/>
      <c r="K407" s="333"/>
      <c r="L407" s="333"/>
      <c r="M407" s="333"/>
      <c r="N407" s="333"/>
      <c r="O407" s="333"/>
      <c r="P407" s="333"/>
      <c r="Q407" s="333"/>
      <c r="R407" s="334"/>
      <c r="S407" s="334"/>
      <c r="T407" s="334"/>
      <c r="U407" s="335"/>
      <c r="V407" s="336">
        <f t="shared" si="113"/>
        <v>0</v>
      </c>
      <c r="W407" s="330">
        <f t="shared" si="114"/>
        <v>0</v>
      </c>
      <c r="X407" s="330">
        <f t="shared" si="115"/>
        <v>0</v>
      </c>
      <c r="Y407" s="331">
        <f t="shared" si="116"/>
        <v>0</v>
      </c>
      <c r="Z407" s="1046"/>
      <c r="AA407" s="1049"/>
      <c r="AB407" s="1049"/>
      <c r="AC407" s="1049"/>
      <c r="AD407" s="1049"/>
      <c r="AE407" s="1049"/>
      <c r="AF407" s="1049"/>
      <c r="AG407" s="1049"/>
      <c r="AH407" s="1031"/>
      <c r="AI407" s="1028"/>
      <c r="AJ407" s="1031"/>
    </row>
    <row r="408" spans="1:36" ht="18.75" x14ac:dyDescent="0.25">
      <c r="A408" s="1034"/>
      <c r="B408" s="1037"/>
      <c r="C408" s="1040"/>
      <c r="D408" s="1043"/>
      <c r="E408" s="337"/>
      <c r="F408" s="337"/>
      <c r="G408" s="337"/>
      <c r="H408" s="337"/>
      <c r="I408" s="337"/>
      <c r="J408" s="337"/>
      <c r="K408" s="337"/>
      <c r="L408" s="337"/>
      <c r="M408" s="337"/>
      <c r="N408" s="337"/>
      <c r="O408" s="337"/>
      <c r="P408" s="337"/>
      <c r="Q408" s="337"/>
      <c r="R408" s="327"/>
      <c r="S408" s="327"/>
      <c r="T408" s="327"/>
      <c r="U408" s="328"/>
      <c r="V408" s="336">
        <f t="shared" si="113"/>
        <v>0</v>
      </c>
      <c r="W408" s="330">
        <f t="shared" si="114"/>
        <v>0</v>
      </c>
      <c r="X408" s="330">
        <f t="shared" si="115"/>
        <v>0</v>
      </c>
      <c r="Y408" s="331">
        <f t="shared" si="116"/>
        <v>0</v>
      </c>
      <c r="Z408" s="1046"/>
      <c r="AA408" s="1049"/>
      <c r="AB408" s="1049"/>
      <c r="AC408" s="1049"/>
      <c r="AD408" s="1049"/>
      <c r="AE408" s="1049"/>
      <c r="AF408" s="1049"/>
      <c r="AG408" s="1049"/>
      <c r="AH408" s="1031"/>
      <c r="AI408" s="1028"/>
      <c r="AJ408" s="1031"/>
    </row>
    <row r="409" spans="1:36" ht="18.75" x14ac:dyDescent="0.25">
      <c r="A409" s="1034"/>
      <c r="B409" s="1037"/>
      <c r="C409" s="1040"/>
      <c r="D409" s="1043"/>
      <c r="E409" s="333"/>
      <c r="F409" s="333"/>
      <c r="G409" s="333"/>
      <c r="H409" s="333"/>
      <c r="I409" s="333"/>
      <c r="J409" s="333"/>
      <c r="K409" s="333"/>
      <c r="L409" s="333"/>
      <c r="M409" s="333"/>
      <c r="N409" s="333"/>
      <c r="O409" s="333"/>
      <c r="P409" s="333"/>
      <c r="Q409" s="333"/>
      <c r="R409" s="334"/>
      <c r="S409" s="334"/>
      <c r="T409" s="334"/>
      <c r="U409" s="335"/>
      <c r="V409" s="336">
        <f t="shared" si="113"/>
        <v>0</v>
      </c>
      <c r="W409" s="330">
        <f t="shared" si="114"/>
        <v>0</v>
      </c>
      <c r="X409" s="330">
        <f t="shared" si="115"/>
        <v>0</v>
      </c>
      <c r="Y409" s="331">
        <f t="shared" si="116"/>
        <v>0</v>
      </c>
      <c r="Z409" s="1046"/>
      <c r="AA409" s="1049"/>
      <c r="AB409" s="1049"/>
      <c r="AC409" s="1049"/>
      <c r="AD409" s="1049"/>
      <c r="AE409" s="1049"/>
      <c r="AF409" s="1049"/>
      <c r="AG409" s="1049"/>
      <c r="AH409" s="1031"/>
      <c r="AI409" s="1028"/>
      <c r="AJ409" s="1031"/>
    </row>
    <row r="410" spans="1:36" ht="18" customHeight="1" thickBot="1" x14ac:dyDescent="0.3">
      <c r="A410" s="1035"/>
      <c r="B410" s="1038"/>
      <c r="C410" s="1041"/>
      <c r="D410" s="1044"/>
      <c r="E410" s="340"/>
      <c r="F410" s="340"/>
      <c r="G410" s="340"/>
      <c r="H410" s="340"/>
      <c r="I410" s="340"/>
      <c r="J410" s="340"/>
      <c r="K410" s="340"/>
      <c r="L410" s="340"/>
      <c r="M410" s="340"/>
      <c r="N410" s="340"/>
      <c r="O410" s="340"/>
      <c r="P410" s="340"/>
      <c r="Q410" s="340"/>
      <c r="R410" s="341"/>
      <c r="S410" s="341"/>
      <c r="T410" s="341"/>
      <c r="U410" s="342"/>
      <c r="V410" s="343">
        <f t="shared" si="113"/>
        <v>0</v>
      </c>
      <c r="W410" s="344">
        <f t="shared" si="114"/>
        <v>0</v>
      </c>
      <c r="X410" s="344">
        <f t="shared" si="115"/>
        <v>0</v>
      </c>
      <c r="Y410" s="345">
        <f t="shared" si="116"/>
        <v>0</v>
      </c>
      <c r="Z410" s="1047"/>
      <c r="AA410" s="1050"/>
      <c r="AB410" s="1050"/>
      <c r="AC410" s="1050"/>
      <c r="AD410" s="1050"/>
      <c r="AE410" s="1050"/>
      <c r="AF410" s="1050"/>
      <c r="AG410" s="1050"/>
      <c r="AH410" s="1032"/>
      <c r="AI410" s="1029"/>
      <c r="AJ410" s="1032"/>
    </row>
    <row r="411" spans="1:36" ht="18.75" x14ac:dyDescent="0.25">
      <c r="A411" s="1033">
        <v>21</v>
      </c>
      <c r="B411" s="1036" t="s">
        <v>285</v>
      </c>
      <c r="C411" s="1039" t="s">
        <v>93</v>
      </c>
      <c r="D411" s="1042">
        <f>100*0.9</f>
        <v>90</v>
      </c>
      <c r="E411" s="346"/>
      <c r="F411" s="299"/>
      <c r="G411" s="299"/>
      <c r="H411" s="299"/>
      <c r="I411" s="299"/>
      <c r="J411" s="299"/>
      <c r="K411" s="299"/>
      <c r="L411" s="299"/>
      <c r="M411" s="299"/>
      <c r="N411" s="299"/>
      <c r="O411" s="299"/>
      <c r="P411" s="299"/>
      <c r="Q411" s="299"/>
      <c r="R411" s="321"/>
      <c r="S411" s="321"/>
      <c r="T411" s="321"/>
      <c r="U411" s="322"/>
      <c r="V411" s="323">
        <f t="shared" si="113"/>
        <v>0</v>
      </c>
      <c r="W411" s="347">
        <f t="shared" si="114"/>
        <v>0</v>
      </c>
      <c r="X411" s="347">
        <f t="shared" si="115"/>
        <v>0</v>
      </c>
      <c r="Y411" s="348">
        <f t="shared" si="116"/>
        <v>0</v>
      </c>
      <c r="Z411" s="1045">
        <f t="shared" ref="Z411:AC411" si="121">SUM(V411:V430)</f>
        <v>15.299999999999999</v>
      </c>
      <c r="AA411" s="1048">
        <f t="shared" si="121"/>
        <v>12.133333333333333</v>
      </c>
      <c r="AB411" s="1048">
        <f t="shared" si="121"/>
        <v>14.333333333333334</v>
      </c>
      <c r="AC411" s="1048">
        <f t="shared" si="121"/>
        <v>12.299999999999999</v>
      </c>
      <c r="AD411" s="1048">
        <f t="shared" ref="AD411:AG411" si="122">Z411*0.38*0.9*SQRT(3)</f>
        <v>9.0631290556849073</v>
      </c>
      <c r="AE411" s="1048">
        <f t="shared" si="122"/>
        <v>7.1873180310878135</v>
      </c>
      <c r="AF411" s="1048">
        <f t="shared" si="122"/>
        <v>8.4905130587026374</v>
      </c>
      <c r="AG411" s="1048">
        <f t="shared" si="122"/>
        <v>7.2860449271192387</v>
      </c>
      <c r="AH411" s="1030">
        <f>MAX(Z411:AC430)</f>
        <v>15.299999999999999</v>
      </c>
      <c r="AI411" s="1027">
        <f t="shared" ref="AI411" si="123">AH411*0.38*0.9*SQRT(3)</f>
        <v>9.0631290556849073</v>
      </c>
      <c r="AJ411" s="1030">
        <f t="shared" ref="AJ411" si="124">D411-AI411</f>
        <v>80.936870944315089</v>
      </c>
    </row>
    <row r="412" spans="1:36" ht="18.75" x14ac:dyDescent="0.25">
      <c r="A412" s="1034"/>
      <c r="B412" s="1037"/>
      <c r="C412" s="1040"/>
      <c r="D412" s="1043"/>
      <c r="E412" s="276" t="s">
        <v>231</v>
      </c>
      <c r="F412" s="276">
        <v>16.899999999999999</v>
      </c>
      <c r="G412" s="276">
        <v>16.100000000000001</v>
      </c>
      <c r="H412" s="276">
        <v>12.9</v>
      </c>
      <c r="I412" s="276">
        <v>11.7</v>
      </c>
      <c r="J412" s="276">
        <v>12.8</v>
      </c>
      <c r="K412" s="276">
        <v>11.9</v>
      </c>
      <c r="L412" s="276">
        <v>15</v>
      </c>
      <c r="M412" s="276">
        <v>14.2</v>
      </c>
      <c r="N412" s="276">
        <v>13.8</v>
      </c>
      <c r="O412" s="276">
        <v>12.5</v>
      </c>
      <c r="P412" s="276">
        <v>12.5</v>
      </c>
      <c r="Q412" s="276">
        <v>11.9</v>
      </c>
      <c r="R412" s="327">
        <v>233</v>
      </c>
      <c r="S412" s="327">
        <v>233</v>
      </c>
      <c r="T412" s="327">
        <v>233</v>
      </c>
      <c r="U412" s="328">
        <v>233</v>
      </c>
      <c r="V412" s="336">
        <f t="shared" si="113"/>
        <v>15.299999999999999</v>
      </c>
      <c r="W412" s="330">
        <f t="shared" si="114"/>
        <v>12.133333333333333</v>
      </c>
      <c r="X412" s="330">
        <f t="shared" si="115"/>
        <v>14.333333333333334</v>
      </c>
      <c r="Y412" s="331">
        <f t="shared" si="116"/>
        <v>12.299999999999999</v>
      </c>
      <c r="Z412" s="1046"/>
      <c r="AA412" s="1049"/>
      <c r="AB412" s="1049"/>
      <c r="AC412" s="1049"/>
      <c r="AD412" s="1049"/>
      <c r="AE412" s="1049"/>
      <c r="AF412" s="1049"/>
      <c r="AG412" s="1049"/>
      <c r="AH412" s="1031"/>
      <c r="AI412" s="1028"/>
      <c r="AJ412" s="1031"/>
    </row>
    <row r="413" spans="1:36" ht="18.75" x14ac:dyDescent="0.25">
      <c r="A413" s="1034"/>
      <c r="B413" s="1037"/>
      <c r="C413" s="1040"/>
      <c r="D413" s="1043"/>
      <c r="E413" s="333"/>
      <c r="F413" s="333"/>
      <c r="G413" s="333"/>
      <c r="H413" s="333"/>
      <c r="I413" s="333"/>
      <c r="J413" s="333"/>
      <c r="K413" s="333"/>
      <c r="L413" s="333"/>
      <c r="M413" s="333"/>
      <c r="N413" s="333"/>
      <c r="O413" s="333"/>
      <c r="P413" s="333"/>
      <c r="Q413" s="333"/>
      <c r="R413" s="334"/>
      <c r="S413" s="334"/>
      <c r="T413" s="334"/>
      <c r="U413" s="335"/>
      <c r="V413" s="336">
        <f t="shared" si="113"/>
        <v>0</v>
      </c>
      <c r="W413" s="330">
        <f t="shared" si="114"/>
        <v>0</v>
      </c>
      <c r="X413" s="330">
        <f t="shared" si="115"/>
        <v>0</v>
      </c>
      <c r="Y413" s="331">
        <f t="shared" si="116"/>
        <v>0</v>
      </c>
      <c r="Z413" s="1046"/>
      <c r="AA413" s="1049"/>
      <c r="AB413" s="1049"/>
      <c r="AC413" s="1049"/>
      <c r="AD413" s="1049"/>
      <c r="AE413" s="1049"/>
      <c r="AF413" s="1049"/>
      <c r="AG413" s="1049"/>
      <c r="AH413" s="1031"/>
      <c r="AI413" s="1028"/>
      <c r="AJ413" s="1031"/>
    </row>
    <row r="414" spans="1:36" ht="18.75" x14ac:dyDescent="0.25">
      <c r="A414" s="1034"/>
      <c r="B414" s="1037"/>
      <c r="C414" s="1040"/>
      <c r="D414" s="1043"/>
      <c r="E414" s="337"/>
      <c r="F414" s="337"/>
      <c r="G414" s="337"/>
      <c r="H414" s="337"/>
      <c r="I414" s="337"/>
      <c r="J414" s="337"/>
      <c r="K414" s="337"/>
      <c r="L414" s="337"/>
      <c r="M414" s="337"/>
      <c r="N414" s="337"/>
      <c r="O414" s="337"/>
      <c r="P414" s="337"/>
      <c r="Q414" s="337"/>
      <c r="R414" s="327"/>
      <c r="S414" s="327"/>
      <c r="T414" s="327"/>
      <c r="U414" s="328"/>
      <c r="V414" s="336">
        <f t="shared" si="113"/>
        <v>0</v>
      </c>
      <c r="W414" s="330">
        <f t="shared" si="114"/>
        <v>0</v>
      </c>
      <c r="X414" s="330">
        <f t="shared" si="115"/>
        <v>0</v>
      </c>
      <c r="Y414" s="331">
        <f t="shared" si="116"/>
        <v>0</v>
      </c>
      <c r="Z414" s="1046"/>
      <c r="AA414" s="1049"/>
      <c r="AB414" s="1049"/>
      <c r="AC414" s="1049"/>
      <c r="AD414" s="1049"/>
      <c r="AE414" s="1049"/>
      <c r="AF414" s="1049"/>
      <c r="AG414" s="1049"/>
      <c r="AH414" s="1031"/>
      <c r="AI414" s="1028"/>
      <c r="AJ414" s="1031"/>
    </row>
    <row r="415" spans="1:36" ht="18.75" x14ac:dyDescent="0.25">
      <c r="A415" s="1034"/>
      <c r="B415" s="1037"/>
      <c r="C415" s="1040"/>
      <c r="D415" s="1043"/>
      <c r="E415" s="333"/>
      <c r="F415" s="333"/>
      <c r="G415" s="333"/>
      <c r="H415" s="333"/>
      <c r="I415" s="333"/>
      <c r="J415" s="333"/>
      <c r="K415" s="333"/>
      <c r="L415" s="333"/>
      <c r="M415" s="333"/>
      <c r="N415" s="333"/>
      <c r="O415" s="333"/>
      <c r="P415" s="333"/>
      <c r="Q415" s="333"/>
      <c r="R415" s="334"/>
      <c r="S415" s="334"/>
      <c r="T415" s="334"/>
      <c r="U415" s="335"/>
      <c r="V415" s="336">
        <f t="shared" si="113"/>
        <v>0</v>
      </c>
      <c r="W415" s="330">
        <f t="shared" si="114"/>
        <v>0</v>
      </c>
      <c r="X415" s="330">
        <f t="shared" si="115"/>
        <v>0</v>
      </c>
      <c r="Y415" s="331">
        <f t="shared" si="116"/>
        <v>0</v>
      </c>
      <c r="Z415" s="1046"/>
      <c r="AA415" s="1049"/>
      <c r="AB415" s="1049"/>
      <c r="AC415" s="1049"/>
      <c r="AD415" s="1049"/>
      <c r="AE415" s="1049"/>
      <c r="AF415" s="1049"/>
      <c r="AG415" s="1049"/>
      <c r="AH415" s="1031"/>
      <c r="AI415" s="1028"/>
      <c r="AJ415" s="1031"/>
    </row>
    <row r="416" spans="1:36" ht="18.75" x14ac:dyDescent="0.25">
      <c r="A416" s="1034"/>
      <c r="B416" s="1037"/>
      <c r="C416" s="1040"/>
      <c r="D416" s="1043"/>
      <c r="E416" s="337"/>
      <c r="F416" s="337"/>
      <c r="G416" s="337"/>
      <c r="H416" s="337"/>
      <c r="I416" s="337"/>
      <c r="J416" s="337"/>
      <c r="K416" s="337"/>
      <c r="L416" s="337"/>
      <c r="M416" s="337"/>
      <c r="N416" s="337"/>
      <c r="O416" s="337"/>
      <c r="P416" s="337"/>
      <c r="Q416" s="337"/>
      <c r="R416" s="327"/>
      <c r="S416" s="327"/>
      <c r="T416" s="327"/>
      <c r="U416" s="328"/>
      <c r="V416" s="336">
        <f t="shared" si="113"/>
        <v>0</v>
      </c>
      <c r="W416" s="330">
        <f t="shared" si="114"/>
        <v>0</v>
      </c>
      <c r="X416" s="330">
        <f t="shared" si="115"/>
        <v>0</v>
      </c>
      <c r="Y416" s="331">
        <f t="shared" si="116"/>
        <v>0</v>
      </c>
      <c r="Z416" s="1046"/>
      <c r="AA416" s="1049"/>
      <c r="AB416" s="1049"/>
      <c r="AC416" s="1049"/>
      <c r="AD416" s="1049"/>
      <c r="AE416" s="1049"/>
      <c r="AF416" s="1049"/>
      <c r="AG416" s="1049"/>
      <c r="AH416" s="1031"/>
      <c r="AI416" s="1028"/>
      <c r="AJ416" s="1031"/>
    </row>
    <row r="417" spans="1:36" ht="18.75" x14ac:dyDescent="0.25">
      <c r="A417" s="1034"/>
      <c r="B417" s="1037"/>
      <c r="C417" s="1040"/>
      <c r="D417" s="1043"/>
      <c r="E417" s="333"/>
      <c r="F417" s="333"/>
      <c r="G417" s="333"/>
      <c r="H417" s="333"/>
      <c r="I417" s="333"/>
      <c r="J417" s="333"/>
      <c r="K417" s="333"/>
      <c r="L417" s="333"/>
      <c r="M417" s="333"/>
      <c r="N417" s="333"/>
      <c r="O417" s="333"/>
      <c r="P417" s="333"/>
      <c r="Q417" s="333"/>
      <c r="R417" s="334"/>
      <c r="S417" s="334"/>
      <c r="T417" s="334"/>
      <c r="U417" s="335"/>
      <c r="V417" s="336">
        <f t="shared" si="113"/>
        <v>0</v>
      </c>
      <c r="W417" s="330">
        <f t="shared" si="114"/>
        <v>0</v>
      </c>
      <c r="X417" s="330">
        <f t="shared" si="115"/>
        <v>0</v>
      </c>
      <c r="Y417" s="331">
        <f t="shared" si="116"/>
        <v>0</v>
      </c>
      <c r="Z417" s="1046"/>
      <c r="AA417" s="1049"/>
      <c r="AB417" s="1049"/>
      <c r="AC417" s="1049"/>
      <c r="AD417" s="1049"/>
      <c r="AE417" s="1049"/>
      <c r="AF417" s="1049"/>
      <c r="AG417" s="1049"/>
      <c r="AH417" s="1031"/>
      <c r="AI417" s="1028"/>
      <c r="AJ417" s="1031"/>
    </row>
    <row r="418" spans="1:36" ht="18.75" x14ac:dyDescent="0.25">
      <c r="A418" s="1034"/>
      <c r="B418" s="1037"/>
      <c r="C418" s="1040"/>
      <c r="D418" s="1043"/>
      <c r="E418" s="337"/>
      <c r="F418" s="337"/>
      <c r="G418" s="337"/>
      <c r="H418" s="337"/>
      <c r="I418" s="337"/>
      <c r="J418" s="337"/>
      <c r="K418" s="337"/>
      <c r="L418" s="337"/>
      <c r="M418" s="337"/>
      <c r="N418" s="337"/>
      <c r="O418" s="337"/>
      <c r="P418" s="337"/>
      <c r="Q418" s="337"/>
      <c r="R418" s="327"/>
      <c r="S418" s="327"/>
      <c r="T418" s="327"/>
      <c r="U418" s="328"/>
      <c r="V418" s="336">
        <f t="shared" si="113"/>
        <v>0</v>
      </c>
      <c r="W418" s="330">
        <f t="shared" si="114"/>
        <v>0</v>
      </c>
      <c r="X418" s="330">
        <f t="shared" si="115"/>
        <v>0</v>
      </c>
      <c r="Y418" s="331">
        <f t="shared" si="116"/>
        <v>0</v>
      </c>
      <c r="Z418" s="1046"/>
      <c r="AA418" s="1049"/>
      <c r="AB418" s="1049"/>
      <c r="AC418" s="1049"/>
      <c r="AD418" s="1049"/>
      <c r="AE418" s="1049"/>
      <c r="AF418" s="1049"/>
      <c r="AG418" s="1049"/>
      <c r="AH418" s="1031"/>
      <c r="AI418" s="1028"/>
      <c r="AJ418" s="1031"/>
    </row>
    <row r="419" spans="1:36" ht="18.75" x14ac:dyDescent="0.25">
      <c r="A419" s="1034"/>
      <c r="B419" s="1037"/>
      <c r="C419" s="1040"/>
      <c r="D419" s="1043"/>
      <c r="E419" s="333"/>
      <c r="F419" s="333"/>
      <c r="G419" s="333"/>
      <c r="H419" s="333"/>
      <c r="I419" s="333"/>
      <c r="J419" s="333"/>
      <c r="K419" s="333"/>
      <c r="L419" s="333"/>
      <c r="M419" s="333"/>
      <c r="N419" s="333"/>
      <c r="O419" s="333"/>
      <c r="P419" s="333"/>
      <c r="Q419" s="333"/>
      <c r="R419" s="334"/>
      <c r="S419" s="334"/>
      <c r="T419" s="334"/>
      <c r="U419" s="335"/>
      <c r="V419" s="336">
        <f t="shared" si="113"/>
        <v>0</v>
      </c>
      <c r="W419" s="330">
        <f t="shared" si="114"/>
        <v>0</v>
      </c>
      <c r="X419" s="330">
        <f t="shared" si="115"/>
        <v>0</v>
      </c>
      <c r="Y419" s="331">
        <f t="shared" si="116"/>
        <v>0</v>
      </c>
      <c r="Z419" s="1046"/>
      <c r="AA419" s="1049"/>
      <c r="AB419" s="1049"/>
      <c r="AC419" s="1049"/>
      <c r="AD419" s="1049"/>
      <c r="AE419" s="1049"/>
      <c r="AF419" s="1049"/>
      <c r="AG419" s="1049"/>
      <c r="AH419" s="1031"/>
      <c r="AI419" s="1028"/>
      <c r="AJ419" s="1031"/>
    </row>
    <row r="420" spans="1:36" ht="18.75" x14ac:dyDescent="0.25">
      <c r="A420" s="1034"/>
      <c r="B420" s="1037"/>
      <c r="C420" s="1040"/>
      <c r="D420" s="1043"/>
      <c r="E420" s="337"/>
      <c r="F420" s="337"/>
      <c r="G420" s="337"/>
      <c r="H420" s="337"/>
      <c r="I420" s="337"/>
      <c r="J420" s="337"/>
      <c r="K420" s="337"/>
      <c r="L420" s="337"/>
      <c r="M420" s="337"/>
      <c r="N420" s="337"/>
      <c r="O420" s="337"/>
      <c r="P420" s="337"/>
      <c r="Q420" s="337"/>
      <c r="R420" s="327"/>
      <c r="S420" s="327"/>
      <c r="T420" s="327"/>
      <c r="U420" s="328"/>
      <c r="V420" s="336">
        <f t="shared" si="113"/>
        <v>0</v>
      </c>
      <c r="W420" s="330">
        <f t="shared" si="114"/>
        <v>0</v>
      </c>
      <c r="X420" s="330">
        <f t="shared" si="115"/>
        <v>0</v>
      </c>
      <c r="Y420" s="331">
        <f t="shared" si="116"/>
        <v>0</v>
      </c>
      <c r="Z420" s="1046"/>
      <c r="AA420" s="1049"/>
      <c r="AB420" s="1049"/>
      <c r="AC420" s="1049"/>
      <c r="AD420" s="1049"/>
      <c r="AE420" s="1049"/>
      <c r="AF420" s="1049"/>
      <c r="AG420" s="1049"/>
      <c r="AH420" s="1031"/>
      <c r="AI420" s="1028"/>
      <c r="AJ420" s="1031"/>
    </row>
    <row r="421" spans="1:36" ht="18.75" x14ac:dyDescent="0.25">
      <c r="A421" s="1034"/>
      <c r="B421" s="1037"/>
      <c r="C421" s="1040"/>
      <c r="D421" s="1043"/>
      <c r="E421" s="333"/>
      <c r="F421" s="333"/>
      <c r="G421" s="333"/>
      <c r="H421" s="333"/>
      <c r="I421" s="333"/>
      <c r="J421" s="333"/>
      <c r="K421" s="333"/>
      <c r="L421" s="333"/>
      <c r="M421" s="333"/>
      <c r="N421" s="333"/>
      <c r="O421" s="333"/>
      <c r="P421" s="333"/>
      <c r="Q421" s="333"/>
      <c r="R421" s="334"/>
      <c r="S421" s="334"/>
      <c r="T421" s="334"/>
      <c r="U421" s="335"/>
      <c r="V421" s="336">
        <f t="shared" si="113"/>
        <v>0</v>
      </c>
      <c r="W421" s="330">
        <f t="shared" si="114"/>
        <v>0</v>
      </c>
      <c r="X421" s="330">
        <f t="shared" si="115"/>
        <v>0</v>
      </c>
      <c r="Y421" s="331">
        <f t="shared" si="116"/>
        <v>0</v>
      </c>
      <c r="Z421" s="1046"/>
      <c r="AA421" s="1049"/>
      <c r="AB421" s="1049"/>
      <c r="AC421" s="1049"/>
      <c r="AD421" s="1049"/>
      <c r="AE421" s="1049"/>
      <c r="AF421" s="1049"/>
      <c r="AG421" s="1049"/>
      <c r="AH421" s="1031"/>
      <c r="AI421" s="1028"/>
      <c r="AJ421" s="1031"/>
    </row>
    <row r="422" spans="1:36" ht="18.75" x14ac:dyDescent="0.25">
      <c r="A422" s="1034"/>
      <c r="B422" s="1037"/>
      <c r="C422" s="1040"/>
      <c r="D422" s="1043"/>
      <c r="E422" s="337"/>
      <c r="F422" s="337"/>
      <c r="G422" s="337"/>
      <c r="H422" s="337"/>
      <c r="I422" s="337"/>
      <c r="J422" s="337"/>
      <c r="K422" s="337"/>
      <c r="L422" s="337"/>
      <c r="M422" s="337"/>
      <c r="N422" s="337"/>
      <c r="O422" s="337"/>
      <c r="P422" s="337"/>
      <c r="Q422" s="337"/>
      <c r="R422" s="327"/>
      <c r="S422" s="327"/>
      <c r="T422" s="327"/>
      <c r="U422" s="328"/>
      <c r="V422" s="336">
        <f t="shared" si="113"/>
        <v>0</v>
      </c>
      <c r="W422" s="330">
        <f t="shared" si="114"/>
        <v>0</v>
      </c>
      <c r="X422" s="330">
        <f t="shared" si="115"/>
        <v>0</v>
      </c>
      <c r="Y422" s="331">
        <f t="shared" si="116"/>
        <v>0</v>
      </c>
      <c r="Z422" s="1046"/>
      <c r="AA422" s="1049"/>
      <c r="AB422" s="1049"/>
      <c r="AC422" s="1049"/>
      <c r="AD422" s="1049"/>
      <c r="AE422" s="1049"/>
      <c r="AF422" s="1049"/>
      <c r="AG422" s="1049"/>
      <c r="AH422" s="1031"/>
      <c r="AI422" s="1028"/>
      <c r="AJ422" s="1031"/>
    </row>
    <row r="423" spans="1:36" ht="18.75" x14ac:dyDescent="0.25">
      <c r="A423" s="1034"/>
      <c r="B423" s="1037"/>
      <c r="C423" s="1040"/>
      <c r="D423" s="1043"/>
      <c r="E423" s="333"/>
      <c r="F423" s="333"/>
      <c r="G423" s="333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4"/>
      <c r="S423" s="334"/>
      <c r="T423" s="334"/>
      <c r="U423" s="335"/>
      <c r="V423" s="336">
        <f t="shared" si="113"/>
        <v>0</v>
      </c>
      <c r="W423" s="330">
        <f t="shared" si="114"/>
        <v>0</v>
      </c>
      <c r="X423" s="330">
        <f t="shared" si="115"/>
        <v>0</v>
      </c>
      <c r="Y423" s="331">
        <f t="shared" si="116"/>
        <v>0</v>
      </c>
      <c r="Z423" s="1046"/>
      <c r="AA423" s="1049"/>
      <c r="AB423" s="1049"/>
      <c r="AC423" s="1049"/>
      <c r="AD423" s="1049"/>
      <c r="AE423" s="1049"/>
      <c r="AF423" s="1049"/>
      <c r="AG423" s="1049"/>
      <c r="AH423" s="1031"/>
      <c r="AI423" s="1028"/>
      <c r="AJ423" s="1031"/>
    </row>
    <row r="424" spans="1:36" ht="18.75" x14ac:dyDescent="0.25">
      <c r="A424" s="1034"/>
      <c r="B424" s="1037"/>
      <c r="C424" s="1040"/>
      <c r="D424" s="1043"/>
      <c r="E424" s="337"/>
      <c r="F424" s="337"/>
      <c r="G424" s="337"/>
      <c r="H424" s="337"/>
      <c r="I424" s="337"/>
      <c r="J424" s="337"/>
      <c r="K424" s="337"/>
      <c r="L424" s="337"/>
      <c r="M424" s="337"/>
      <c r="N424" s="337"/>
      <c r="O424" s="337"/>
      <c r="P424" s="337"/>
      <c r="Q424" s="337"/>
      <c r="R424" s="327"/>
      <c r="S424" s="327"/>
      <c r="T424" s="327"/>
      <c r="U424" s="328"/>
      <c r="V424" s="336">
        <f t="shared" si="113"/>
        <v>0</v>
      </c>
      <c r="W424" s="330">
        <f t="shared" si="114"/>
        <v>0</v>
      </c>
      <c r="X424" s="330">
        <f t="shared" si="115"/>
        <v>0</v>
      </c>
      <c r="Y424" s="331">
        <f t="shared" si="116"/>
        <v>0</v>
      </c>
      <c r="Z424" s="1046"/>
      <c r="AA424" s="1049"/>
      <c r="AB424" s="1049"/>
      <c r="AC424" s="1049"/>
      <c r="AD424" s="1049"/>
      <c r="AE424" s="1049"/>
      <c r="AF424" s="1049"/>
      <c r="AG424" s="1049"/>
      <c r="AH424" s="1031"/>
      <c r="AI424" s="1028"/>
      <c r="AJ424" s="1031"/>
    </row>
    <row r="425" spans="1:36" ht="18.75" x14ac:dyDescent="0.25">
      <c r="A425" s="1034"/>
      <c r="B425" s="1037"/>
      <c r="C425" s="1040"/>
      <c r="D425" s="1043"/>
      <c r="E425" s="333"/>
      <c r="F425" s="333"/>
      <c r="G425" s="333"/>
      <c r="H425" s="333"/>
      <c r="I425" s="333"/>
      <c r="J425" s="333"/>
      <c r="K425" s="333"/>
      <c r="L425" s="333"/>
      <c r="M425" s="333"/>
      <c r="N425" s="333"/>
      <c r="O425" s="333"/>
      <c r="P425" s="333"/>
      <c r="Q425" s="333"/>
      <c r="R425" s="334"/>
      <c r="S425" s="334"/>
      <c r="T425" s="334"/>
      <c r="U425" s="335"/>
      <c r="V425" s="336">
        <f t="shared" si="113"/>
        <v>0</v>
      </c>
      <c r="W425" s="330">
        <f t="shared" si="114"/>
        <v>0</v>
      </c>
      <c r="X425" s="330">
        <f t="shared" si="115"/>
        <v>0</v>
      </c>
      <c r="Y425" s="331">
        <f t="shared" si="116"/>
        <v>0</v>
      </c>
      <c r="Z425" s="1046"/>
      <c r="AA425" s="1049"/>
      <c r="AB425" s="1049"/>
      <c r="AC425" s="1049"/>
      <c r="AD425" s="1049"/>
      <c r="AE425" s="1049"/>
      <c r="AF425" s="1049"/>
      <c r="AG425" s="1049"/>
      <c r="AH425" s="1031"/>
      <c r="AI425" s="1028"/>
      <c r="AJ425" s="1031"/>
    </row>
    <row r="426" spans="1:36" ht="18.75" x14ac:dyDescent="0.25">
      <c r="A426" s="1034"/>
      <c r="B426" s="1037"/>
      <c r="C426" s="1040"/>
      <c r="D426" s="1043"/>
      <c r="E426" s="337"/>
      <c r="F426" s="337"/>
      <c r="G426" s="337"/>
      <c r="H426" s="337"/>
      <c r="I426" s="337"/>
      <c r="J426" s="337"/>
      <c r="K426" s="337"/>
      <c r="L426" s="337"/>
      <c r="M426" s="337"/>
      <c r="N426" s="337"/>
      <c r="O426" s="337"/>
      <c r="P426" s="337"/>
      <c r="Q426" s="337"/>
      <c r="R426" s="327"/>
      <c r="S426" s="327"/>
      <c r="T426" s="327"/>
      <c r="U426" s="328"/>
      <c r="V426" s="336">
        <f t="shared" si="113"/>
        <v>0</v>
      </c>
      <c r="W426" s="330">
        <f t="shared" si="114"/>
        <v>0</v>
      </c>
      <c r="X426" s="330">
        <f t="shared" si="115"/>
        <v>0</v>
      </c>
      <c r="Y426" s="331">
        <f t="shared" si="116"/>
        <v>0</v>
      </c>
      <c r="Z426" s="1046"/>
      <c r="AA426" s="1049"/>
      <c r="AB426" s="1049"/>
      <c r="AC426" s="1049"/>
      <c r="AD426" s="1049"/>
      <c r="AE426" s="1049"/>
      <c r="AF426" s="1049"/>
      <c r="AG426" s="1049"/>
      <c r="AH426" s="1031"/>
      <c r="AI426" s="1028"/>
      <c r="AJ426" s="1031"/>
    </row>
    <row r="427" spans="1:36" ht="18.75" x14ac:dyDescent="0.25">
      <c r="A427" s="1034"/>
      <c r="B427" s="1037"/>
      <c r="C427" s="1040"/>
      <c r="D427" s="1043"/>
      <c r="E427" s="333"/>
      <c r="F427" s="333"/>
      <c r="G427" s="333"/>
      <c r="H427" s="333"/>
      <c r="I427" s="333"/>
      <c r="J427" s="333"/>
      <c r="K427" s="333"/>
      <c r="L427" s="333"/>
      <c r="M427" s="333"/>
      <c r="N427" s="333"/>
      <c r="O427" s="333"/>
      <c r="P427" s="333"/>
      <c r="Q427" s="333"/>
      <c r="R427" s="334"/>
      <c r="S427" s="334"/>
      <c r="T427" s="334"/>
      <c r="U427" s="335"/>
      <c r="V427" s="336">
        <f t="shared" si="113"/>
        <v>0</v>
      </c>
      <c r="W427" s="330">
        <f t="shared" si="114"/>
        <v>0</v>
      </c>
      <c r="X427" s="330">
        <f t="shared" si="115"/>
        <v>0</v>
      </c>
      <c r="Y427" s="331">
        <f t="shared" si="116"/>
        <v>0</v>
      </c>
      <c r="Z427" s="1046"/>
      <c r="AA427" s="1049"/>
      <c r="AB427" s="1049"/>
      <c r="AC427" s="1049"/>
      <c r="AD427" s="1049"/>
      <c r="AE427" s="1049"/>
      <c r="AF427" s="1049"/>
      <c r="AG427" s="1049"/>
      <c r="AH427" s="1031"/>
      <c r="AI427" s="1028"/>
      <c r="AJ427" s="1031"/>
    </row>
    <row r="428" spans="1:36" ht="18.75" x14ac:dyDescent="0.25">
      <c r="A428" s="1034"/>
      <c r="B428" s="1037"/>
      <c r="C428" s="1040"/>
      <c r="D428" s="1043"/>
      <c r="E428" s="337"/>
      <c r="F428" s="337"/>
      <c r="G428" s="337"/>
      <c r="H428" s="337"/>
      <c r="I428" s="337"/>
      <c r="J428" s="337"/>
      <c r="K428" s="337"/>
      <c r="L428" s="337"/>
      <c r="M428" s="337"/>
      <c r="N428" s="337"/>
      <c r="O428" s="337"/>
      <c r="P428" s="337"/>
      <c r="Q428" s="337"/>
      <c r="R428" s="327"/>
      <c r="S428" s="327"/>
      <c r="T428" s="327"/>
      <c r="U428" s="328"/>
      <c r="V428" s="336">
        <f t="shared" si="113"/>
        <v>0</v>
      </c>
      <c r="W428" s="330">
        <f t="shared" si="114"/>
        <v>0</v>
      </c>
      <c r="X428" s="330">
        <f t="shared" si="115"/>
        <v>0</v>
      </c>
      <c r="Y428" s="331">
        <f t="shared" si="116"/>
        <v>0</v>
      </c>
      <c r="Z428" s="1046"/>
      <c r="AA428" s="1049"/>
      <c r="AB428" s="1049"/>
      <c r="AC428" s="1049"/>
      <c r="AD428" s="1049"/>
      <c r="AE428" s="1049"/>
      <c r="AF428" s="1049"/>
      <c r="AG428" s="1049"/>
      <c r="AH428" s="1031"/>
      <c r="AI428" s="1028"/>
      <c r="AJ428" s="1031"/>
    </row>
    <row r="429" spans="1:36" ht="18.75" x14ac:dyDescent="0.25">
      <c r="A429" s="1034"/>
      <c r="B429" s="1037"/>
      <c r="C429" s="1040"/>
      <c r="D429" s="1043"/>
      <c r="E429" s="333"/>
      <c r="F429" s="333"/>
      <c r="G429" s="333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4"/>
      <c r="S429" s="334"/>
      <c r="T429" s="334"/>
      <c r="U429" s="335"/>
      <c r="V429" s="336">
        <f t="shared" si="113"/>
        <v>0</v>
      </c>
      <c r="W429" s="330">
        <f t="shared" si="114"/>
        <v>0</v>
      </c>
      <c r="X429" s="330">
        <f t="shared" si="115"/>
        <v>0</v>
      </c>
      <c r="Y429" s="331">
        <f t="shared" si="116"/>
        <v>0</v>
      </c>
      <c r="Z429" s="1046"/>
      <c r="AA429" s="1049"/>
      <c r="AB429" s="1049"/>
      <c r="AC429" s="1049"/>
      <c r="AD429" s="1049"/>
      <c r="AE429" s="1049"/>
      <c r="AF429" s="1049"/>
      <c r="AG429" s="1049"/>
      <c r="AH429" s="1031"/>
      <c r="AI429" s="1028"/>
      <c r="AJ429" s="1031"/>
    </row>
    <row r="430" spans="1:36" ht="19.5" thickBot="1" x14ac:dyDescent="0.3">
      <c r="A430" s="1035"/>
      <c r="B430" s="1037"/>
      <c r="C430" s="1041"/>
      <c r="D430" s="1044"/>
      <c r="E430" s="340"/>
      <c r="F430" s="340"/>
      <c r="G430" s="340"/>
      <c r="H430" s="340"/>
      <c r="I430" s="340"/>
      <c r="J430" s="340"/>
      <c r="K430" s="340"/>
      <c r="L430" s="340"/>
      <c r="M430" s="340"/>
      <c r="N430" s="340"/>
      <c r="O430" s="340"/>
      <c r="P430" s="340"/>
      <c r="Q430" s="340"/>
      <c r="R430" s="341"/>
      <c r="S430" s="341"/>
      <c r="T430" s="341"/>
      <c r="U430" s="342"/>
      <c r="V430" s="343">
        <f t="shared" si="113"/>
        <v>0</v>
      </c>
      <c r="W430" s="344">
        <f t="shared" si="114"/>
        <v>0</v>
      </c>
      <c r="X430" s="344">
        <f t="shared" si="115"/>
        <v>0</v>
      </c>
      <c r="Y430" s="345">
        <f t="shared" si="116"/>
        <v>0</v>
      </c>
      <c r="Z430" s="1047"/>
      <c r="AA430" s="1050"/>
      <c r="AB430" s="1050"/>
      <c r="AC430" s="1050"/>
      <c r="AD430" s="1050"/>
      <c r="AE430" s="1050"/>
      <c r="AF430" s="1050"/>
      <c r="AG430" s="1050"/>
      <c r="AH430" s="1032"/>
      <c r="AI430" s="1029"/>
      <c r="AJ430" s="1032"/>
    </row>
    <row r="431" spans="1:36" ht="18.75" x14ac:dyDescent="0.25">
      <c r="A431" s="1033">
        <v>22</v>
      </c>
      <c r="B431" s="1036" t="s">
        <v>295</v>
      </c>
      <c r="C431" s="1039" t="s">
        <v>88</v>
      </c>
      <c r="D431" s="1042">
        <f>160*0.9</f>
        <v>144</v>
      </c>
      <c r="E431" s="346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321"/>
      <c r="S431" s="321"/>
      <c r="T431" s="321"/>
      <c r="U431" s="322"/>
      <c r="V431" s="323">
        <f t="shared" si="113"/>
        <v>0</v>
      </c>
      <c r="W431" s="347">
        <f t="shared" si="114"/>
        <v>0</v>
      </c>
      <c r="X431" s="347">
        <f t="shared" si="115"/>
        <v>0</v>
      </c>
      <c r="Y431" s="348">
        <f t="shared" si="116"/>
        <v>0</v>
      </c>
      <c r="Z431" s="1045">
        <f t="shared" ref="Z431:AC431" si="125">SUM(V431:V450)</f>
        <v>0</v>
      </c>
      <c r="AA431" s="1048">
        <f t="shared" si="125"/>
        <v>15</v>
      </c>
      <c r="AB431" s="1048">
        <f t="shared" si="125"/>
        <v>60.166666666666664</v>
      </c>
      <c r="AC431" s="1048">
        <f t="shared" si="125"/>
        <v>57.666666666666664</v>
      </c>
      <c r="AD431" s="1048">
        <f t="shared" ref="AD431:AG431" si="126">Z431*0.38*0.9*SQRT(3)</f>
        <v>0</v>
      </c>
      <c r="AE431" s="1048">
        <f t="shared" si="126"/>
        <v>8.8854206428283398</v>
      </c>
      <c r="AF431" s="1048">
        <f t="shared" si="126"/>
        <v>35.640409467344789</v>
      </c>
      <c r="AG431" s="1048">
        <f t="shared" si="126"/>
        <v>34.159506026873402</v>
      </c>
      <c r="AH431" s="1030">
        <f>MAX(Z431:AC450)</f>
        <v>60.166666666666664</v>
      </c>
      <c r="AI431" s="1027">
        <f t="shared" ref="AI431" si="127">AH431*0.38*0.9*SQRT(3)</f>
        <v>35.640409467344789</v>
      </c>
      <c r="AJ431" s="1030">
        <f t="shared" ref="AJ431" si="128">D431-AI431</f>
        <v>108.3595905326552</v>
      </c>
    </row>
    <row r="432" spans="1:36" ht="18.75" x14ac:dyDescent="0.25">
      <c r="A432" s="1034"/>
      <c r="B432" s="1037"/>
      <c r="C432" s="1040"/>
      <c r="D432" s="1043"/>
      <c r="E432" s="276" t="s">
        <v>845</v>
      </c>
      <c r="F432" s="276">
        <v>0</v>
      </c>
      <c r="G432" s="276">
        <v>0</v>
      </c>
      <c r="H432" s="276">
        <v>0</v>
      </c>
      <c r="I432" s="276">
        <v>0</v>
      </c>
      <c r="J432" s="276">
        <v>0</v>
      </c>
      <c r="K432" s="276">
        <v>15</v>
      </c>
      <c r="L432" s="276">
        <v>61</v>
      </c>
      <c r="M432" s="276">
        <v>59</v>
      </c>
      <c r="N432" s="276">
        <v>60.5</v>
      </c>
      <c r="O432" s="276">
        <v>57</v>
      </c>
      <c r="P432" s="276">
        <v>56</v>
      </c>
      <c r="Q432" s="276">
        <v>60</v>
      </c>
      <c r="R432" s="327">
        <v>231</v>
      </c>
      <c r="S432" s="327">
        <v>231</v>
      </c>
      <c r="T432" s="327">
        <v>231</v>
      </c>
      <c r="U432" s="328">
        <v>231</v>
      </c>
      <c r="V432" s="336">
        <f t="shared" si="113"/>
        <v>0</v>
      </c>
      <c r="W432" s="330">
        <f t="shared" si="114"/>
        <v>15</v>
      </c>
      <c r="X432" s="330">
        <f t="shared" si="115"/>
        <v>60.166666666666664</v>
      </c>
      <c r="Y432" s="331">
        <f t="shared" si="116"/>
        <v>57.666666666666664</v>
      </c>
      <c r="Z432" s="1046"/>
      <c r="AA432" s="1049"/>
      <c r="AB432" s="1049"/>
      <c r="AC432" s="1049"/>
      <c r="AD432" s="1049"/>
      <c r="AE432" s="1049"/>
      <c r="AF432" s="1049"/>
      <c r="AG432" s="1049"/>
      <c r="AH432" s="1031"/>
      <c r="AI432" s="1028"/>
      <c r="AJ432" s="1031"/>
    </row>
    <row r="433" spans="1:36" ht="18.75" x14ac:dyDescent="0.25">
      <c r="A433" s="1034"/>
      <c r="B433" s="1037"/>
      <c r="C433" s="1040"/>
      <c r="D433" s="1043"/>
      <c r="E433" s="333"/>
      <c r="F433" s="333"/>
      <c r="G433" s="333"/>
      <c r="H433" s="333"/>
      <c r="I433" s="333"/>
      <c r="J433" s="333"/>
      <c r="K433" s="333"/>
      <c r="L433" s="333"/>
      <c r="M433" s="333"/>
      <c r="N433" s="333"/>
      <c r="O433" s="333"/>
      <c r="P433" s="333"/>
      <c r="Q433" s="333"/>
      <c r="R433" s="334"/>
      <c r="S433" s="334"/>
      <c r="T433" s="334"/>
      <c r="U433" s="335"/>
      <c r="V433" s="336">
        <f t="shared" si="113"/>
        <v>0</v>
      </c>
      <c r="W433" s="330">
        <f t="shared" si="114"/>
        <v>0</v>
      </c>
      <c r="X433" s="330">
        <f t="shared" si="115"/>
        <v>0</v>
      </c>
      <c r="Y433" s="331">
        <f t="shared" si="116"/>
        <v>0</v>
      </c>
      <c r="Z433" s="1046"/>
      <c r="AA433" s="1049"/>
      <c r="AB433" s="1049"/>
      <c r="AC433" s="1049"/>
      <c r="AD433" s="1049"/>
      <c r="AE433" s="1049"/>
      <c r="AF433" s="1049"/>
      <c r="AG433" s="1049"/>
      <c r="AH433" s="1031"/>
      <c r="AI433" s="1028"/>
      <c r="AJ433" s="1031"/>
    </row>
    <row r="434" spans="1:36" ht="18.75" x14ac:dyDescent="0.25">
      <c r="A434" s="1034"/>
      <c r="B434" s="1037"/>
      <c r="C434" s="1040"/>
      <c r="D434" s="1043"/>
      <c r="E434" s="337"/>
      <c r="F434" s="337"/>
      <c r="G434" s="337"/>
      <c r="H434" s="337"/>
      <c r="I434" s="337"/>
      <c r="J434" s="337"/>
      <c r="K434" s="337"/>
      <c r="L434" s="337"/>
      <c r="M434" s="337"/>
      <c r="N434" s="337"/>
      <c r="O434" s="337"/>
      <c r="P434" s="337"/>
      <c r="Q434" s="337"/>
      <c r="R434" s="327"/>
      <c r="S434" s="327"/>
      <c r="T434" s="327"/>
      <c r="U434" s="328"/>
      <c r="V434" s="336">
        <f t="shared" si="113"/>
        <v>0</v>
      </c>
      <c r="W434" s="330">
        <f t="shared" si="114"/>
        <v>0</v>
      </c>
      <c r="X434" s="330">
        <f t="shared" si="115"/>
        <v>0</v>
      </c>
      <c r="Y434" s="331">
        <f t="shared" si="116"/>
        <v>0</v>
      </c>
      <c r="Z434" s="1046"/>
      <c r="AA434" s="1049"/>
      <c r="AB434" s="1049"/>
      <c r="AC434" s="1049"/>
      <c r="AD434" s="1049"/>
      <c r="AE434" s="1049"/>
      <c r="AF434" s="1049"/>
      <c r="AG434" s="1049"/>
      <c r="AH434" s="1031"/>
      <c r="AI434" s="1028"/>
      <c r="AJ434" s="1031"/>
    </row>
    <row r="435" spans="1:36" ht="18.75" x14ac:dyDescent="0.25">
      <c r="A435" s="1034"/>
      <c r="B435" s="1037"/>
      <c r="C435" s="1040"/>
      <c r="D435" s="1043"/>
      <c r="E435" s="333"/>
      <c r="F435" s="333"/>
      <c r="G435" s="333"/>
      <c r="H435" s="333"/>
      <c r="I435" s="333"/>
      <c r="J435" s="333"/>
      <c r="K435" s="333"/>
      <c r="L435" s="333"/>
      <c r="M435" s="333"/>
      <c r="N435" s="333"/>
      <c r="O435" s="333"/>
      <c r="P435" s="333"/>
      <c r="Q435" s="333"/>
      <c r="R435" s="334"/>
      <c r="S435" s="334"/>
      <c r="T435" s="334"/>
      <c r="U435" s="335"/>
      <c r="V435" s="336">
        <f t="shared" si="113"/>
        <v>0</v>
      </c>
      <c r="W435" s="330">
        <f t="shared" si="114"/>
        <v>0</v>
      </c>
      <c r="X435" s="330">
        <f t="shared" si="115"/>
        <v>0</v>
      </c>
      <c r="Y435" s="331">
        <f t="shared" si="116"/>
        <v>0</v>
      </c>
      <c r="Z435" s="1046"/>
      <c r="AA435" s="1049"/>
      <c r="AB435" s="1049"/>
      <c r="AC435" s="1049"/>
      <c r="AD435" s="1049"/>
      <c r="AE435" s="1049"/>
      <c r="AF435" s="1049"/>
      <c r="AG435" s="1049"/>
      <c r="AH435" s="1031"/>
      <c r="AI435" s="1028"/>
      <c r="AJ435" s="1031"/>
    </row>
    <row r="436" spans="1:36" ht="18.75" x14ac:dyDescent="0.25">
      <c r="A436" s="1034"/>
      <c r="B436" s="1037"/>
      <c r="C436" s="1040"/>
      <c r="D436" s="1043"/>
      <c r="E436" s="337"/>
      <c r="F436" s="337"/>
      <c r="G436" s="337"/>
      <c r="H436" s="337"/>
      <c r="I436" s="337"/>
      <c r="J436" s="337"/>
      <c r="K436" s="337"/>
      <c r="L436" s="337"/>
      <c r="M436" s="337"/>
      <c r="N436" s="337"/>
      <c r="O436" s="337"/>
      <c r="P436" s="337"/>
      <c r="Q436" s="337"/>
      <c r="R436" s="327"/>
      <c r="S436" s="327"/>
      <c r="T436" s="327"/>
      <c r="U436" s="328"/>
      <c r="V436" s="336">
        <f t="shared" ref="V436:V455" si="129">IF(AND(F436=0,G436=0,H436=0),0,IF(AND(F436=0,G436=0),H436,IF(AND(F436=0,H436=0),G436,IF(AND(G436=0,H436=0),F436,IF(F436=0,(G436+H436)/2,IF(G436=0,(F436+H436)/2,IF(H436=0,(F436+G436)/2,(F436+G436+H436)/3)))))))</f>
        <v>0</v>
      </c>
      <c r="W436" s="330">
        <f t="shared" ref="W436:W455" si="130">IF(AND(I436=0,J436=0,K436=0),0,IF(AND(I436=0,J436=0),K436,IF(AND(I436=0,K436=0),J436,IF(AND(J436=0,K436=0),I436,IF(I436=0,(J436+K436)/2,IF(J436=0,(I436+K436)/2,IF(K436=0,(I436+J436)/2,(I436+J436+K436)/3)))))))</f>
        <v>0</v>
      </c>
      <c r="X436" s="330">
        <f t="shared" ref="X436:X455" si="131">IF(AND(L436=0,M436=0,N436=0),0,IF(AND(L436=0,M436=0),N436,IF(AND(L436=0,N436=0),M436,IF(AND(M436=0,N436=0),L436,IF(L436=0,(M436+N436)/2,IF(M436=0,(L436+N436)/2,IF(N436=0,(L436+M436)/2,(L436+M436+N436)/3)))))))</f>
        <v>0</v>
      </c>
      <c r="Y436" s="331">
        <f t="shared" ref="Y436:Y455" si="132">IF(AND(O436=0,P436=0,Q436=0),0,IF(AND(O436=0,P436=0),Q436,IF(AND(O436=0,Q436=0),P436,IF(AND(P436=0,Q436=0),O436,IF(O436=0,(P436+Q436)/2,IF(P436=0,(O436+Q436)/2,IF(Q436=0,(O436+P436)/2,(O436+P436+Q436)/3)))))))</f>
        <v>0</v>
      </c>
      <c r="Z436" s="1046"/>
      <c r="AA436" s="1049"/>
      <c r="AB436" s="1049"/>
      <c r="AC436" s="1049"/>
      <c r="AD436" s="1049"/>
      <c r="AE436" s="1049"/>
      <c r="AF436" s="1049"/>
      <c r="AG436" s="1049"/>
      <c r="AH436" s="1031"/>
      <c r="AI436" s="1028"/>
      <c r="AJ436" s="1031"/>
    </row>
    <row r="437" spans="1:36" ht="18.75" x14ac:dyDescent="0.25">
      <c r="A437" s="1034"/>
      <c r="B437" s="1037"/>
      <c r="C437" s="1040"/>
      <c r="D437" s="1043"/>
      <c r="E437" s="333"/>
      <c r="F437" s="333"/>
      <c r="G437" s="333"/>
      <c r="H437" s="333"/>
      <c r="I437" s="333"/>
      <c r="J437" s="333"/>
      <c r="K437" s="333"/>
      <c r="L437" s="333"/>
      <c r="M437" s="333"/>
      <c r="N437" s="333"/>
      <c r="O437" s="333"/>
      <c r="P437" s="333"/>
      <c r="Q437" s="333"/>
      <c r="R437" s="334"/>
      <c r="S437" s="334"/>
      <c r="T437" s="334"/>
      <c r="U437" s="335"/>
      <c r="V437" s="336">
        <f t="shared" si="129"/>
        <v>0</v>
      </c>
      <c r="W437" s="330">
        <f t="shared" si="130"/>
        <v>0</v>
      </c>
      <c r="X437" s="330">
        <f t="shared" si="131"/>
        <v>0</v>
      </c>
      <c r="Y437" s="331">
        <f t="shared" si="132"/>
        <v>0</v>
      </c>
      <c r="Z437" s="1046"/>
      <c r="AA437" s="1049"/>
      <c r="AB437" s="1049"/>
      <c r="AC437" s="1049"/>
      <c r="AD437" s="1049"/>
      <c r="AE437" s="1049"/>
      <c r="AF437" s="1049"/>
      <c r="AG437" s="1049"/>
      <c r="AH437" s="1031"/>
      <c r="AI437" s="1028"/>
      <c r="AJ437" s="1031"/>
    </row>
    <row r="438" spans="1:36" ht="18.75" x14ac:dyDescent="0.25">
      <c r="A438" s="1034"/>
      <c r="B438" s="1037"/>
      <c r="C438" s="1040"/>
      <c r="D438" s="1043"/>
      <c r="E438" s="337"/>
      <c r="F438" s="337"/>
      <c r="G438" s="337"/>
      <c r="H438" s="337"/>
      <c r="I438" s="337"/>
      <c r="J438" s="337"/>
      <c r="K438" s="337"/>
      <c r="L438" s="337"/>
      <c r="M438" s="337"/>
      <c r="N438" s="337"/>
      <c r="O438" s="337"/>
      <c r="P438" s="337"/>
      <c r="Q438" s="337"/>
      <c r="R438" s="327"/>
      <c r="S438" s="327"/>
      <c r="T438" s="327"/>
      <c r="U438" s="328"/>
      <c r="V438" s="336">
        <f t="shared" si="129"/>
        <v>0</v>
      </c>
      <c r="W438" s="330">
        <f t="shared" si="130"/>
        <v>0</v>
      </c>
      <c r="X438" s="330">
        <f t="shared" si="131"/>
        <v>0</v>
      </c>
      <c r="Y438" s="331">
        <f t="shared" si="132"/>
        <v>0</v>
      </c>
      <c r="Z438" s="1046"/>
      <c r="AA438" s="1049"/>
      <c r="AB438" s="1049"/>
      <c r="AC438" s="1049"/>
      <c r="AD438" s="1049"/>
      <c r="AE438" s="1049"/>
      <c r="AF438" s="1049"/>
      <c r="AG438" s="1049"/>
      <c r="AH438" s="1031"/>
      <c r="AI438" s="1028"/>
      <c r="AJ438" s="1031"/>
    </row>
    <row r="439" spans="1:36" ht="18.75" x14ac:dyDescent="0.25">
      <c r="A439" s="1034"/>
      <c r="B439" s="1037"/>
      <c r="C439" s="1040"/>
      <c r="D439" s="1043"/>
      <c r="E439" s="333"/>
      <c r="F439" s="333"/>
      <c r="G439" s="333"/>
      <c r="H439" s="333"/>
      <c r="I439" s="333"/>
      <c r="J439" s="333"/>
      <c r="K439" s="333"/>
      <c r="L439" s="333"/>
      <c r="M439" s="333"/>
      <c r="N439" s="333"/>
      <c r="O439" s="333"/>
      <c r="P439" s="333"/>
      <c r="Q439" s="333"/>
      <c r="R439" s="334"/>
      <c r="S439" s="334"/>
      <c r="T439" s="334"/>
      <c r="U439" s="335"/>
      <c r="V439" s="336">
        <f t="shared" si="129"/>
        <v>0</v>
      </c>
      <c r="W439" s="330">
        <f t="shared" si="130"/>
        <v>0</v>
      </c>
      <c r="X439" s="330">
        <f t="shared" si="131"/>
        <v>0</v>
      </c>
      <c r="Y439" s="331">
        <f t="shared" si="132"/>
        <v>0</v>
      </c>
      <c r="Z439" s="1046"/>
      <c r="AA439" s="1049"/>
      <c r="AB439" s="1049"/>
      <c r="AC439" s="1049"/>
      <c r="AD439" s="1049"/>
      <c r="AE439" s="1049"/>
      <c r="AF439" s="1049"/>
      <c r="AG439" s="1049"/>
      <c r="AH439" s="1031"/>
      <c r="AI439" s="1028"/>
      <c r="AJ439" s="1031"/>
    </row>
    <row r="440" spans="1:36" ht="18.75" x14ac:dyDescent="0.25">
      <c r="A440" s="1034"/>
      <c r="B440" s="1037"/>
      <c r="C440" s="1040"/>
      <c r="D440" s="1043"/>
      <c r="E440" s="337"/>
      <c r="F440" s="337"/>
      <c r="G440" s="337"/>
      <c r="H440" s="337"/>
      <c r="I440" s="337"/>
      <c r="J440" s="337"/>
      <c r="K440" s="337"/>
      <c r="L440" s="337"/>
      <c r="M440" s="337"/>
      <c r="N440" s="337"/>
      <c r="O440" s="337"/>
      <c r="P440" s="337"/>
      <c r="Q440" s="337"/>
      <c r="R440" s="327"/>
      <c r="S440" s="327"/>
      <c r="T440" s="327"/>
      <c r="U440" s="328"/>
      <c r="V440" s="336">
        <f t="shared" si="129"/>
        <v>0</v>
      </c>
      <c r="W440" s="330">
        <f t="shared" si="130"/>
        <v>0</v>
      </c>
      <c r="X440" s="330">
        <f t="shared" si="131"/>
        <v>0</v>
      </c>
      <c r="Y440" s="331">
        <f t="shared" si="132"/>
        <v>0</v>
      </c>
      <c r="Z440" s="1046"/>
      <c r="AA440" s="1049"/>
      <c r="AB440" s="1049"/>
      <c r="AC440" s="1049"/>
      <c r="AD440" s="1049"/>
      <c r="AE440" s="1049"/>
      <c r="AF440" s="1049"/>
      <c r="AG440" s="1049"/>
      <c r="AH440" s="1031"/>
      <c r="AI440" s="1028"/>
      <c r="AJ440" s="1031"/>
    </row>
    <row r="441" spans="1:36" ht="18.75" x14ac:dyDescent="0.25">
      <c r="A441" s="1034"/>
      <c r="B441" s="1037"/>
      <c r="C441" s="1040"/>
      <c r="D441" s="1043"/>
      <c r="E441" s="333"/>
      <c r="F441" s="333"/>
      <c r="G441" s="333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  <c r="R441" s="334"/>
      <c r="S441" s="334"/>
      <c r="T441" s="334"/>
      <c r="U441" s="335"/>
      <c r="V441" s="336">
        <f t="shared" si="129"/>
        <v>0</v>
      </c>
      <c r="W441" s="330">
        <f t="shared" si="130"/>
        <v>0</v>
      </c>
      <c r="X441" s="330">
        <f t="shared" si="131"/>
        <v>0</v>
      </c>
      <c r="Y441" s="331">
        <f t="shared" si="132"/>
        <v>0</v>
      </c>
      <c r="Z441" s="1046"/>
      <c r="AA441" s="1049"/>
      <c r="AB441" s="1049"/>
      <c r="AC441" s="1049"/>
      <c r="AD441" s="1049"/>
      <c r="AE441" s="1049"/>
      <c r="AF441" s="1049"/>
      <c r="AG441" s="1049"/>
      <c r="AH441" s="1031"/>
      <c r="AI441" s="1028"/>
      <c r="AJ441" s="1031"/>
    </row>
    <row r="442" spans="1:36" ht="18.75" x14ac:dyDescent="0.25">
      <c r="A442" s="1034"/>
      <c r="B442" s="1037"/>
      <c r="C442" s="1040"/>
      <c r="D442" s="1043"/>
      <c r="E442" s="337"/>
      <c r="F442" s="337"/>
      <c r="G442" s="337"/>
      <c r="H442" s="337"/>
      <c r="I442" s="337"/>
      <c r="J442" s="337"/>
      <c r="K442" s="337"/>
      <c r="L442" s="337"/>
      <c r="M442" s="337"/>
      <c r="N442" s="337"/>
      <c r="O442" s="337"/>
      <c r="P442" s="337"/>
      <c r="Q442" s="337"/>
      <c r="R442" s="327"/>
      <c r="S442" s="327"/>
      <c r="T442" s="327"/>
      <c r="U442" s="328"/>
      <c r="V442" s="336">
        <f t="shared" si="129"/>
        <v>0</v>
      </c>
      <c r="W442" s="330">
        <f t="shared" si="130"/>
        <v>0</v>
      </c>
      <c r="X442" s="330">
        <f t="shared" si="131"/>
        <v>0</v>
      </c>
      <c r="Y442" s="331">
        <f t="shared" si="132"/>
        <v>0</v>
      </c>
      <c r="Z442" s="1046"/>
      <c r="AA442" s="1049"/>
      <c r="AB442" s="1049"/>
      <c r="AC442" s="1049"/>
      <c r="AD442" s="1049"/>
      <c r="AE442" s="1049"/>
      <c r="AF442" s="1049"/>
      <c r="AG442" s="1049"/>
      <c r="AH442" s="1031"/>
      <c r="AI442" s="1028"/>
      <c r="AJ442" s="1031"/>
    </row>
    <row r="443" spans="1:36" ht="18.75" x14ac:dyDescent="0.25">
      <c r="A443" s="1034"/>
      <c r="B443" s="1037"/>
      <c r="C443" s="1040"/>
      <c r="D443" s="1043"/>
      <c r="E443" s="333"/>
      <c r="F443" s="333"/>
      <c r="G443" s="333"/>
      <c r="H443" s="333"/>
      <c r="I443" s="333"/>
      <c r="J443" s="333"/>
      <c r="K443" s="333"/>
      <c r="L443" s="333"/>
      <c r="M443" s="333"/>
      <c r="N443" s="333"/>
      <c r="O443" s="333"/>
      <c r="P443" s="333"/>
      <c r="Q443" s="333"/>
      <c r="R443" s="334"/>
      <c r="S443" s="334"/>
      <c r="T443" s="334"/>
      <c r="U443" s="335"/>
      <c r="V443" s="336">
        <f t="shared" si="129"/>
        <v>0</v>
      </c>
      <c r="W443" s="330">
        <f t="shared" si="130"/>
        <v>0</v>
      </c>
      <c r="X443" s="330">
        <f t="shared" si="131"/>
        <v>0</v>
      </c>
      <c r="Y443" s="331">
        <f t="shared" si="132"/>
        <v>0</v>
      </c>
      <c r="Z443" s="1046"/>
      <c r="AA443" s="1049"/>
      <c r="AB443" s="1049"/>
      <c r="AC443" s="1049"/>
      <c r="AD443" s="1049"/>
      <c r="AE443" s="1049"/>
      <c r="AF443" s="1049"/>
      <c r="AG443" s="1049"/>
      <c r="AH443" s="1031"/>
      <c r="AI443" s="1028"/>
      <c r="AJ443" s="1031"/>
    </row>
    <row r="444" spans="1:36" ht="18.75" x14ac:dyDescent="0.25">
      <c r="A444" s="1034"/>
      <c r="B444" s="1037"/>
      <c r="C444" s="1040"/>
      <c r="D444" s="1043"/>
      <c r="E444" s="337"/>
      <c r="F444" s="337"/>
      <c r="G444" s="337"/>
      <c r="H444" s="337"/>
      <c r="I444" s="337"/>
      <c r="J444" s="337"/>
      <c r="K444" s="337"/>
      <c r="L444" s="337"/>
      <c r="M444" s="337"/>
      <c r="N444" s="337"/>
      <c r="O444" s="337"/>
      <c r="P444" s="337"/>
      <c r="Q444" s="337"/>
      <c r="R444" s="327"/>
      <c r="S444" s="327"/>
      <c r="T444" s="327"/>
      <c r="U444" s="328"/>
      <c r="V444" s="336">
        <f t="shared" si="129"/>
        <v>0</v>
      </c>
      <c r="W444" s="330">
        <f t="shared" si="130"/>
        <v>0</v>
      </c>
      <c r="X444" s="330">
        <f t="shared" si="131"/>
        <v>0</v>
      </c>
      <c r="Y444" s="331">
        <f t="shared" si="132"/>
        <v>0</v>
      </c>
      <c r="Z444" s="1046"/>
      <c r="AA444" s="1049"/>
      <c r="AB444" s="1049"/>
      <c r="AC444" s="1049"/>
      <c r="AD444" s="1049"/>
      <c r="AE444" s="1049"/>
      <c r="AF444" s="1049"/>
      <c r="AG444" s="1049"/>
      <c r="AH444" s="1031"/>
      <c r="AI444" s="1028"/>
      <c r="AJ444" s="1031"/>
    </row>
    <row r="445" spans="1:36" ht="18.75" x14ac:dyDescent="0.25">
      <c r="A445" s="1034"/>
      <c r="B445" s="1037"/>
      <c r="C445" s="1040"/>
      <c r="D445" s="1043"/>
      <c r="E445" s="333"/>
      <c r="F445" s="333"/>
      <c r="G445" s="333"/>
      <c r="H445" s="333"/>
      <c r="I445" s="333"/>
      <c r="J445" s="333"/>
      <c r="K445" s="333"/>
      <c r="L445" s="333"/>
      <c r="M445" s="333"/>
      <c r="N445" s="333"/>
      <c r="O445" s="333"/>
      <c r="P445" s="333"/>
      <c r="Q445" s="333"/>
      <c r="R445" s="334"/>
      <c r="S445" s="334"/>
      <c r="T445" s="334"/>
      <c r="U445" s="335"/>
      <c r="V445" s="336">
        <f t="shared" si="129"/>
        <v>0</v>
      </c>
      <c r="W445" s="330">
        <f t="shared" si="130"/>
        <v>0</v>
      </c>
      <c r="X445" s="330">
        <f t="shared" si="131"/>
        <v>0</v>
      </c>
      <c r="Y445" s="331">
        <f t="shared" si="132"/>
        <v>0</v>
      </c>
      <c r="Z445" s="1046"/>
      <c r="AA445" s="1049"/>
      <c r="AB445" s="1049"/>
      <c r="AC445" s="1049"/>
      <c r="AD445" s="1049"/>
      <c r="AE445" s="1049"/>
      <c r="AF445" s="1049"/>
      <c r="AG445" s="1049"/>
      <c r="AH445" s="1031"/>
      <c r="AI445" s="1028"/>
      <c r="AJ445" s="1031"/>
    </row>
    <row r="446" spans="1:36" ht="18.75" x14ac:dyDescent="0.25">
      <c r="A446" s="1034"/>
      <c r="B446" s="1037"/>
      <c r="C446" s="1040"/>
      <c r="D446" s="1043"/>
      <c r="E446" s="337"/>
      <c r="F446" s="337"/>
      <c r="G446" s="337"/>
      <c r="H446" s="337"/>
      <c r="I446" s="337"/>
      <c r="J446" s="337"/>
      <c r="K446" s="337"/>
      <c r="L446" s="337"/>
      <c r="M446" s="337"/>
      <c r="N446" s="337"/>
      <c r="O446" s="337"/>
      <c r="P446" s="337"/>
      <c r="Q446" s="337"/>
      <c r="R446" s="327"/>
      <c r="S446" s="327"/>
      <c r="T446" s="327"/>
      <c r="U446" s="328"/>
      <c r="V446" s="336">
        <f t="shared" si="129"/>
        <v>0</v>
      </c>
      <c r="W446" s="330">
        <f t="shared" si="130"/>
        <v>0</v>
      </c>
      <c r="X446" s="330">
        <f t="shared" si="131"/>
        <v>0</v>
      </c>
      <c r="Y446" s="331">
        <f t="shared" si="132"/>
        <v>0</v>
      </c>
      <c r="Z446" s="1046"/>
      <c r="AA446" s="1049"/>
      <c r="AB446" s="1049"/>
      <c r="AC446" s="1049"/>
      <c r="AD446" s="1049"/>
      <c r="AE446" s="1049"/>
      <c r="AF446" s="1049"/>
      <c r="AG446" s="1049"/>
      <c r="AH446" s="1031"/>
      <c r="AI446" s="1028"/>
      <c r="AJ446" s="1031"/>
    </row>
    <row r="447" spans="1:36" ht="18.75" x14ac:dyDescent="0.25">
      <c r="A447" s="1034"/>
      <c r="B447" s="1037"/>
      <c r="C447" s="1040"/>
      <c r="D447" s="1043"/>
      <c r="E447" s="333"/>
      <c r="F447" s="333"/>
      <c r="G447" s="333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  <c r="R447" s="334"/>
      <c r="S447" s="334"/>
      <c r="T447" s="334"/>
      <c r="U447" s="335"/>
      <c r="V447" s="336">
        <f t="shared" si="129"/>
        <v>0</v>
      </c>
      <c r="W447" s="330">
        <f t="shared" si="130"/>
        <v>0</v>
      </c>
      <c r="X447" s="330">
        <f t="shared" si="131"/>
        <v>0</v>
      </c>
      <c r="Y447" s="331">
        <f t="shared" si="132"/>
        <v>0</v>
      </c>
      <c r="Z447" s="1046"/>
      <c r="AA447" s="1049"/>
      <c r="AB447" s="1049"/>
      <c r="AC447" s="1049"/>
      <c r="AD447" s="1049"/>
      <c r="AE447" s="1049"/>
      <c r="AF447" s="1049"/>
      <c r="AG447" s="1049"/>
      <c r="AH447" s="1031"/>
      <c r="AI447" s="1028"/>
      <c r="AJ447" s="1031"/>
    </row>
    <row r="448" spans="1:36" ht="18.75" x14ac:dyDescent="0.25">
      <c r="A448" s="1034"/>
      <c r="B448" s="1037"/>
      <c r="C448" s="1040"/>
      <c r="D448" s="1043"/>
      <c r="E448" s="337"/>
      <c r="F448" s="337"/>
      <c r="G448" s="337"/>
      <c r="H448" s="337"/>
      <c r="I448" s="337"/>
      <c r="J448" s="337"/>
      <c r="K448" s="337"/>
      <c r="L448" s="337"/>
      <c r="M448" s="337"/>
      <c r="N448" s="337"/>
      <c r="O448" s="337"/>
      <c r="P448" s="337"/>
      <c r="Q448" s="337"/>
      <c r="R448" s="327"/>
      <c r="S448" s="327"/>
      <c r="T448" s="327"/>
      <c r="U448" s="328"/>
      <c r="V448" s="336">
        <f t="shared" si="129"/>
        <v>0</v>
      </c>
      <c r="W448" s="330">
        <f t="shared" si="130"/>
        <v>0</v>
      </c>
      <c r="X448" s="330">
        <f t="shared" si="131"/>
        <v>0</v>
      </c>
      <c r="Y448" s="331">
        <f t="shared" si="132"/>
        <v>0</v>
      </c>
      <c r="Z448" s="1046"/>
      <c r="AA448" s="1049"/>
      <c r="AB448" s="1049"/>
      <c r="AC448" s="1049"/>
      <c r="AD448" s="1049"/>
      <c r="AE448" s="1049"/>
      <c r="AF448" s="1049"/>
      <c r="AG448" s="1049"/>
      <c r="AH448" s="1031"/>
      <c r="AI448" s="1028"/>
      <c r="AJ448" s="1031"/>
    </row>
    <row r="449" spans="1:36" ht="18.75" x14ac:dyDescent="0.25">
      <c r="A449" s="1034"/>
      <c r="B449" s="1037"/>
      <c r="C449" s="1040"/>
      <c r="D449" s="1043"/>
      <c r="E449" s="333"/>
      <c r="F449" s="333"/>
      <c r="G449" s="333"/>
      <c r="H449" s="333"/>
      <c r="I449" s="333"/>
      <c r="J449" s="333"/>
      <c r="K449" s="333"/>
      <c r="L449" s="333"/>
      <c r="M449" s="333"/>
      <c r="N449" s="333"/>
      <c r="O449" s="333"/>
      <c r="P449" s="333"/>
      <c r="Q449" s="333"/>
      <c r="R449" s="334"/>
      <c r="S449" s="334"/>
      <c r="T449" s="334"/>
      <c r="U449" s="335"/>
      <c r="V449" s="336">
        <f t="shared" si="129"/>
        <v>0</v>
      </c>
      <c r="W449" s="330">
        <f t="shared" si="130"/>
        <v>0</v>
      </c>
      <c r="X449" s="330">
        <f t="shared" si="131"/>
        <v>0</v>
      </c>
      <c r="Y449" s="331">
        <f t="shared" si="132"/>
        <v>0</v>
      </c>
      <c r="Z449" s="1046"/>
      <c r="AA449" s="1049"/>
      <c r="AB449" s="1049"/>
      <c r="AC449" s="1049"/>
      <c r="AD449" s="1049"/>
      <c r="AE449" s="1049"/>
      <c r="AF449" s="1049"/>
      <c r="AG449" s="1049"/>
      <c r="AH449" s="1031"/>
      <c r="AI449" s="1028"/>
      <c r="AJ449" s="1031"/>
    </row>
    <row r="450" spans="1:36" ht="19.5" thickBot="1" x14ac:dyDescent="0.3">
      <c r="A450" s="1035"/>
      <c r="B450" s="1038"/>
      <c r="C450" s="1041"/>
      <c r="D450" s="1044"/>
      <c r="E450" s="340"/>
      <c r="F450" s="340"/>
      <c r="G450" s="340"/>
      <c r="H450" s="340"/>
      <c r="I450" s="340"/>
      <c r="J450" s="340"/>
      <c r="K450" s="340"/>
      <c r="L450" s="340"/>
      <c r="M450" s="340"/>
      <c r="N450" s="340"/>
      <c r="O450" s="340"/>
      <c r="P450" s="340"/>
      <c r="Q450" s="340"/>
      <c r="R450" s="341"/>
      <c r="S450" s="341"/>
      <c r="T450" s="341"/>
      <c r="U450" s="342"/>
      <c r="V450" s="343">
        <f t="shared" si="129"/>
        <v>0</v>
      </c>
      <c r="W450" s="344">
        <f t="shared" si="130"/>
        <v>0</v>
      </c>
      <c r="X450" s="344">
        <f t="shared" si="131"/>
        <v>0</v>
      </c>
      <c r="Y450" s="345">
        <f t="shared" si="132"/>
        <v>0</v>
      </c>
      <c r="Z450" s="1047"/>
      <c r="AA450" s="1050"/>
      <c r="AB450" s="1050"/>
      <c r="AC450" s="1050"/>
      <c r="AD450" s="1050"/>
      <c r="AE450" s="1050"/>
      <c r="AF450" s="1050"/>
      <c r="AG450" s="1050"/>
      <c r="AH450" s="1032"/>
      <c r="AI450" s="1029"/>
      <c r="AJ450" s="1032"/>
    </row>
    <row r="451" spans="1:36" ht="18.75" x14ac:dyDescent="0.25">
      <c r="A451" s="1033">
        <v>23</v>
      </c>
      <c r="B451" s="1036" t="s">
        <v>577</v>
      </c>
      <c r="C451" s="1039" t="s">
        <v>1028</v>
      </c>
      <c r="D451" s="1042">
        <f>800*0.9</f>
        <v>720</v>
      </c>
      <c r="E451" s="346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321"/>
      <c r="S451" s="321"/>
      <c r="T451" s="321"/>
      <c r="U451" s="322"/>
      <c r="V451" s="323">
        <f t="shared" si="129"/>
        <v>0</v>
      </c>
      <c r="W451" s="347">
        <f t="shared" si="130"/>
        <v>0</v>
      </c>
      <c r="X451" s="347">
        <f t="shared" si="131"/>
        <v>0</v>
      </c>
      <c r="Y451" s="348">
        <f t="shared" si="132"/>
        <v>0</v>
      </c>
      <c r="Z451" s="1045">
        <f t="shared" ref="Z451" si="133">SUM(V451:V470)</f>
        <v>0</v>
      </c>
      <c r="AA451" s="1048">
        <f t="shared" ref="AA451" si="134">SUM(W451:W470)</f>
        <v>0</v>
      </c>
      <c r="AB451" s="1048">
        <f t="shared" ref="AB451" si="135">SUM(X451:X470)</f>
        <v>0</v>
      </c>
      <c r="AC451" s="1048">
        <f t="shared" ref="AC451" si="136">SUM(Y451:Y470)</f>
        <v>0</v>
      </c>
      <c r="AD451" s="1048">
        <f t="shared" ref="AD451" si="137">Z451*0.38*0.9*SQRT(3)</f>
        <v>0</v>
      </c>
      <c r="AE451" s="1048">
        <f t="shared" ref="AE451" si="138">AA451*0.38*0.9*SQRT(3)</f>
        <v>0</v>
      </c>
      <c r="AF451" s="1048">
        <f t="shared" ref="AF451" si="139">AB451*0.38*0.9*SQRT(3)</f>
        <v>0</v>
      </c>
      <c r="AG451" s="1048">
        <f t="shared" ref="AG451" si="140">AC451*0.38*0.9*SQRT(3)</f>
        <v>0</v>
      </c>
      <c r="AH451" s="1030">
        <f>MAX(Z451:AC470)</f>
        <v>0</v>
      </c>
      <c r="AI451" s="1027">
        <f t="shared" ref="AI451" si="141">AH451*0.38*0.9*SQRT(3)</f>
        <v>0</v>
      </c>
      <c r="AJ451" s="1030">
        <f t="shared" ref="AJ451" si="142">D451-AI451</f>
        <v>720</v>
      </c>
    </row>
    <row r="452" spans="1:36" ht="60.75" x14ac:dyDescent="0.25">
      <c r="A452" s="1034"/>
      <c r="B452" s="1037"/>
      <c r="C452" s="1040"/>
      <c r="D452" s="1043"/>
      <c r="E452" s="380" t="s">
        <v>1012</v>
      </c>
      <c r="F452" s="276"/>
      <c r="G452" s="276"/>
      <c r="H452" s="276"/>
      <c r="I452" s="276"/>
      <c r="J452" s="276"/>
      <c r="K452" s="276"/>
      <c r="L452" s="276"/>
      <c r="M452" s="276"/>
      <c r="N452" s="276"/>
      <c r="O452" s="276"/>
      <c r="P452" s="276"/>
      <c r="Q452" s="276"/>
      <c r="R452" s="327"/>
      <c r="S452" s="327"/>
      <c r="T452" s="327"/>
      <c r="U452" s="328"/>
      <c r="V452" s="336">
        <f t="shared" si="129"/>
        <v>0</v>
      </c>
      <c r="W452" s="330">
        <f t="shared" si="130"/>
        <v>0</v>
      </c>
      <c r="X452" s="330">
        <f t="shared" si="131"/>
        <v>0</v>
      </c>
      <c r="Y452" s="331">
        <f t="shared" si="132"/>
        <v>0</v>
      </c>
      <c r="Z452" s="1046"/>
      <c r="AA452" s="1049"/>
      <c r="AB452" s="1049"/>
      <c r="AC452" s="1049"/>
      <c r="AD452" s="1049"/>
      <c r="AE452" s="1049"/>
      <c r="AF452" s="1049"/>
      <c r="AG452" s="1049"/>
      <c r="AH452" s="1031"/>
      <c r="AI452" s="1028"/>
      <c r="AJ452" s="1031"/>
    </row>
    <row r="453" spans="1:36" ht="18.75" x14ac:dyDescent="0.25">
      <c r="A453" s="1034"/>
      <c r="B453" s="1037"/>
      <c r="C453" s="1040"/>
      <c r="D453" s="1043"/>
      <c r="E453" s="333"/>
      <c r="F453" s="333"/>
      <c r="G453" s="333"/>
      <c r="H453" s="333"/>
      <c r="I453" s="333"/>
      <c r="J453" s="333"/>
      <c r="K453" s="333"/>
      <c r="L453" s="333"/>
      <c r="M453" s="333"/>
      <c r="N453" s="333"/>
      <c r="O453" s="333"/>
      <c r="P453" s="333"/>
      <c r="Q453" s="333"/>
      <c r="R453" s="334"/>
      <c r="S453" s="334"/>
      <c r="T453" s="334"/>
      <c r="U453" s="335"/>
      <c r="V453" s="336">
        <f t="shared" si="129"/>
        <v>0</v>
      </c>
      <c r="W453" s="330">
        <f t="shared" si="130"/>
        <v>0</v>
      </c>
      <c r="X453" s="330">
        <f t="shared" si="131"/>
        <v>0</v>
      </c>
      <c r="Y453" s="331">
        <f t="shared" si="132"/>
        <v>0</v>
      </c>
      <c r="Z453" s="1046"/>
      <c r="AA453" s="1049"/>
      <c r="AB453" s="1049"/>
      <c r="AC453" s="1049"/>
      <c r="AD453" s="1049"/>
      <c r="AE453" s="1049"/>
      <c r="AF453" s="1049"/>
      <c r="AG453" s="1049"/>
      <c r="AH453" s="1031"/>
      <c r="AI453" s="1028"/>
      <c r="AJ453" s="1031"/>
    </row>
    <row r="454" spans="1:36" ht="18.75" x14ac:dyDescent="0.25">
      <c r="A454" s="1034"/>
      <c r="B454" s="1037"/>
      <c r="C454" s="1040"/>
      <c r="D454" s="1043"/>
      <c r="E454" s="337"/>
      <c r="F454" s="337"/>
      <c r="G454" s="337"/>
      <c r="H454" s="337"/>
      <c r="I454" s="337"/>
      <c r="J454" s="337"/>
      <c r="K454" s="337"/>
      <c r="L454" s="337"/>
      <c r="M454" s="337"/>
      <c r="N454" s="337"/>
      <c r="O454" s="337"/>
      <c r="P454" s="337"/>
      <c r="Q454" s="337"/>
      <c r="R454" s="327"/>
      <c r="S454" s="327"/>
      <c r="T454" s="327"/>
      <c r="U454" s="328"/>
      <c r="V454" s="336">
        <f t="shared" si="129"/>
        <v>0</v>
      </c>
      <c r="W454" s="330">
        <f t="shared" si="130"/>
        <v>0</v>
      </c>
      <c r="X454" s="330">
        <f t="shared" si="131"/>
        <v>0</v>
      </c>
      <c r="Y454" s="331">
        <f t="shared" si="132"/>
        <v>0</v>
      </c>
      <c r="Z454" s="1046"/>
      <c r="AA454" s="1049"/>
      <c r="AB454" s="1049"/>
      <c r="AC454" s="1049"/>
      <c r="AD454" s="1049"/>
      <c r="AE454" s="1049"/>
      <c r="AF454" s="1049"/>
      <c r="AG454" s="1049"/>
      <c r="AH454" s="1031"/>
      <c r="AI454" s="1028"/>
      <c r="AJ454" s="1031"/>
    </row>
    <row r="455" spans="1:36" ht="18.75" x14ac:dyDescent="0.25">
      <c r="A455" s="1034"/>
      <c r="B455" s="1037"/>
      <c r="C455" s="1040"/>
      <c r="D455" s="1043"/>
      <c r="E455" s="333"/>
      <c r="F455" s="333"/>
      <c r="G455" s="333"/>
      <c r="H455" s="333"/>
      <c r="I455" s="333"/>
      <c r="J455" s="333"/>
      <c r="K455" s="333"/>
      <c r="L455" s="333"/>
      <c r="M455" s="333"/>
      <c r="N455" s="333"/>
      <c r="O455" s="333"/>
      <c r="P455" s="333"/>
      <c r="Q455" s="333"/>
      <c r="R455" s="334"/>
      <c r="S455" s="334"/>
      <c r="T455" s="334"/>
      <c r="U455" s="335"/>
      <c r="V455" s="336">
        <f t="shared" si="129"/>
        <v>0</v>
      </c>
      <c r="W455" s="330">
        <f t="shared" si="130"/>
        <v>0</v>
      </c>
      <c r="X455" s="330">
        <f t="shared" si="131"/>
        <v>0</v>
      </c>
      <c r="Y455" s="331">
        <f t="shared" si="132"/>
        <v>0</v>
      </c>
      <c r="Z455" s="1046"/>
      <c r="AA455" s="1049"/>
      <c r="AB455" s="1049"/>
      <c r="AC455" s="1049"/>
      <c r="AD455" s="1049"/>
      <c r="AE455" s="1049"/>
      <c r="AF455" s="1049"/>
      <c r="AG455" s="1049"/>
      <c r="AH455" s="1031"/>
      <c r="AI455" s="1028"/>
      <c r="AJ455" s="1031"/>
    </row>
    <row r="456" spans="1:36" ht="18.75" x14ac:dyDescent="0.25">
      <c r="A456" s="1034"/>
      <c r="B456" s="1037"/>
      <c r="C456" s="1040"/>
      <c r="D456" s="1043"/>
      <c r="E456" s="337"/>
      <c r="F456" s="337"/>
      <c r="G456" s="337"/>
      <c r="H456" s="337"/>
      <c r="I456" s="337"/>
      <c r="J456" s="337"/>
      <c r="K456" s="337"/>
      <c r="L456" s="337"/>
      <c r="M456" s="337"/>
      <c r="N456" s="337"/>
      <c r="O456" s="337"/>
      <c r="P456" s="337"/>
      <c r="Q456" s="337"/>
      <c r="R456" s="327"/>
      <c r="S456" s="327"/>
      <c r="T456" s="327"/>
      <c r="U456" s="328"/>
      <c r="V456" s="336">
        <f t="shared" ref="V456:V475" si="143">IF(AND(F456=0,G456=0,H456=0),0,IF(AND(F456=0,G456=0),H456,IF(AND(F456=0,H456=0),G456,IF(AND(G456=0,H456=0),F456,IF(F456=0,(G456+H456)/2,IF(G456=0,(F456+H456)/2,IF(H456=0,(F456+G456)/2,(F456+G456+H456)/3)))))))</f>
        <v>0</v>
      </c>
      <c r="W456" s="330">
        <f t="shared" ref="W456:W475" si="144">IF(AND(I456=0,J456=0,K456=0),0,IF(AND(I456=0,J456=0),K456,IF(AND(I456=0,K456=0),J456,IF(AND(J456=0,K456=0),I456,IF(I456=0,(J456+K456)/2,IF(J456=0,(I456+K456)/2,IF(K456=0,(I456+J456)/2,(I456+J456+K456)/3)))))))</f>
        <v>0</v>
      </c>
      <c r="X456" s="330">
        <f t="shared" ref="X456:X475" si="145">IF(AND(L456=0,M456=0,N456=0),0,IF(AND(L456=0,M456=0),N456,IF(AND(L456=0,N456=0),M456,IF(AND(M456=0,N456=0),L456,IF(L456=0,(M456+N456)/2,IF(M456=0,(L456+N456)/2,IF(N456=0,(L456+M456)/2,(L456+M456+N456)/3)))))))</f>
        <v>0</v>
      </c>
      <c r="Y456" s="331">
        <f t="shared" ref="Y456:Y475" si="146">IF(AND(O456=0,P456=0,Q456=0),0,IF(AND(O456=0,P456=0),Q456,IF(AND(O456=0,Q456=0),P456,IF(AND(P456=0,Q456=0),O456,IF(O456=0,(P456+Q456)/2,IF(P456=0,(O456+Q456)/2,IF(Q456=0,(O456+P456)/2,(O456+P456+Q456)/3)))))))</f>
        <v>0</v>
      </c>
      <c r="Z456" s="1046"/>
      <c r="AA456" s="1049"/>
      <c r="AB456" s="1049"/>
      <c r="AC456" s="1049"/>
      <c r="AD456" s="1049"/>
      <c r="AE456" s="1049"/>
      <c r="AF456" s="1049"/>
      <c r="AG456" s="1049"/>
      <c r="AH456" s="1031"/>
      <c r="AI456" s="1028"/>
      <c r="AJ456" s="1031"/>
    </row>
    <row r="457" spans="1:36" ht="18.75" x14ac:dyDescent="0.25">
      <c r="A457" s="1034"/>
      <c r="B457" s="1037"/>
      <c r="C457" s="1040"/>
      <c r="D457" s="1043"/>
      <c r="E457" s="333"/>
      <c r="F457" s="333"/>
      <c r="G457" s="333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4"/>
      <c r="S457" s="334"/>
      <c r="T457" s="334"/>
      <c r="U457" s="335"/>
      <c r="V457" s="336">
        <f t="shared" si="143"/>
        <v>0</v>
      </c>
      <c r="W457" s="330">
        <f t="shared" si="144"/>
        <v>0</v>
      </c>
      <c r="X457" s="330">
        <f t="shared" si="145"/>
        <v>0</v>
      </c>
      <c r="Y457" s="331">
        <f t="shared" si="146"/>
        <v>0</v>
      </c>
      <c r="Z457" s="1046"/>
      <c r="AA457" s="1049"/>
      <c r="AB457" s="1049"/>
      <c r="AC457" s="1049"/>
      <c r="AD457" s="1049"/>
      <c r="AE457" s="1049"/>
      <c r="AF457" s="1049"/>
      <c r="AG457" s="1049"/>
      <c r="AH457" s="1031"/>
      <c r="AI457" s="1028"/>
      <c r="AJ457" s="1031"/>
    </row>
    <row r="458" spans="1:36" ht="18.75" x14ac:dyDescent="0.25">
      <c r="A458" s="1034"/>
      <c r="B458" s="1037"/>
      <c r="C458" s="1040"/>
      <c r="D458" s="1043"/>
      <c r="E458" s="337"/>
      <c r="F458" s="337"/>
      <c r="G458" s="337"/>
      <c r="H458" s="337"/>
      <c r="I458" s="337"/>
      <c r="J458" s="337"/>
      <c r="K458" s="337"/>
      <c r="L458" s="337"/>
      <c r="M458" s="337"/>
      <c r="N458" s="337"/>
      <c r="O458" s="337"/>
      <c r="P458" s="337"/>
      <c r="Q458" s="337"/>
      <c r="R458" s="327"/>
      <c r="S458" s="327"/>
      <c r="T458" s="327"/>
      <c r="U458" s="328"/>
      <c r="V458" s="336">
        <f t="shared" si="143"/>
        <v>0</v>
      </c>
      <c r="W458" s="330">
        <f t="shared" si="144"/>
        <v>0</v>
      </c>
      <c r="X458" s="330">
        <f t="shared" si="145"/>
        <v>0</v>
      </c>
      <c r="Y458" s="331">
        <f t="shared" si="146"/>
        <v>0</v>
      </c>
      <c r="Z458" s="1046"/>
      <c r="AA458" s="1049"/>
      <c r="AB458" s="1049"/>
      <c r="AC458" s="1049"/>
      <c r="AD458" s="1049"/>
      <c r="AE458" s="1049"/>
      <c r="AF458" s="1049"/>
      <c r="AG458" s="1049"/>
      <c r="AH458" s="1031"/>
      <c r="AI458" s="1028"/>
      <c r="AJ458" s="1031"/>
    </row>
    <row r="459" spans="1:36" ht="18.75" x14ac:dyDescent="0.25">
      <c r="A459" s="1034"/>
      <c r="B459" s="1037"/>
      <c r="C459" s="1040"/>
      <c r="D459" s="1043"/>
      <c r="E459" s="333"/>
      <c r="F459" s="333"/>
      <c r="G459" s="333"/>
      <c r="H459" s="333"/>
      <c r="I459" s="333"/>
      <c r="J459" s="333"/>
      <c r="K459" s="333"/>
      <c r="L459" s="333"/>
      <c r="M459" s="333"/>
      <c r="N459" s="333"/>
      <c r="O459" s="333"/>
      <c r="P459" s="333"/>
      <c r="Q459" s="333"/>
      <c r="R459" s="334"/>
      <c r="S459" s="334"/>
      <c r="T459" s="334"/>
      <c r="U459" s="335"/>
      <c r="V459" s="336">
        <f t="shared" si="143"/>
        <v>0</v>
      </c>
      <c r="W459" s="330">
        <f t="shared" si="144"/>
        <v>0</v>
      </c>
      <c r="X459" s="330">
        <f t="shared" si="145"/>
        <v>0</v>
      </c>
      <c r="Y459" s="331">
        <f t="shared" si="146"/>
        <v>0</v>
      </c>
      <c r="Z459" s="1046"/>
      <c r="AA459" s="1049"/>
      <c r="AB459" s="1049"/>
      <c r="AC459" s="1049"/>
      <c r="AD459" s="1049"/>
      <c r="AE459" s="1049"/>
      <c r="AF459" s="1049"/>
      <c r="AG459" s="1049"/>
      <c r="AH459" s="1031"/>
      <c r="AI459" s="1028"/>
      <c r="AJ459" s="1031"/>
    </row>
    <row r="460" spans="1:36" ht="18.75" x14ac:dyDescent="0.25">
      <c r="A460" s="1034"/>
      <c r="B460" s="1037"/>
      <c r="C460" s="1040"/>
      <c r="D460" s="1043"/>
      <c r="E460" s="337"/>
      <c r="F460" s="337"/>
      <c r="G460" s="337"/>
      <c r="H460" s="337"/>
      <c r="I460" s="337"/>
      <c r="J460" s="337"/>
      <c r="K460" s="337"/>
      <c r="L460" s="337"/>
      <c r="M460" s="337"/>
      <c r="N460" s="337"/>
      <c r="O460" s="337"/>
      <c r="P460" s="337"/>
      <c r="Q460" s="337"/>
      <c r="R460" s="327"/>
      <c r="S460" s="327"/>
      <c r="T460" s="327"/>
      <c r="U460" s="328"/>
      <c r="V460" s="336">
        <f t="shared" si="143"/>
        <v>0</v>
      </c>
      <c r="W460" s="330">
        <f t="shared" si="144"/>
        <v>0</v>
      </c>
      <c r="X460" s="330">
        <f t="shared" si="145"/>
        <v>0</v>
      </c>
      <c r="Y460" s="331">
        <f t="shared" si="146"/>
        <v>0</v>
      </c>
      <c r="Z460" s="1046"/>
      <c r="AA460" s="1049"/>
      <c r="AB460" s="1049"/>
      <c r="AC460" s="1049"/>
      <c r="AD460" s="1049"/>
      <c r="AE460" s="1049"/>
      <c r="AF460" s="1049"/>
      <c r="AG460" s="1049"/>
      <c r="AH460" s="1031"/>
      <c r="AI460" s="1028"/>
      <c r="AJ460" s="1031"/>
    </row>
    <row r="461" spans="1:36" ht="18.75" x14ac:dyDescent="0.25">
      <c r="A461" s="1034"/>
      <c r="B461" s="1037"/>
      <c r="C461" s="1040"/>
      <c r="D461" s="1043"/>
      <c r="E461" s="333"/>
      <c r="F461" s="333"/>
      <c r="G461" s="333"/>
      <c r="H461" s="333"/>
      <c r="I461" s="333"/>
      <c r="J461" s="333"/>
      <c r="K461" s="333"/>
      <c r="L461" s="333"/>
      <c r="M461" s="333"/>
      <c r="N461" s="333"/>
      <c r="O461" s="333"/>
      <c r="P461" s="333"/>
      <c r="Q461" s="333"/>
      <c r="R461" s="334"/>
      <c r="S461" s="334"/>
      <c r="T461" s="334"/>
      <c r="U461" s="335"/>
      <c r="V461" s="336">
        <f t="shared" si="143"/>
        <v>0</v>
      </c>
      <c r="W461" s="330">
        <f t="shared" si="144"/>
        <v>0</v>
      </c>
      <c r="X461" s="330">
        <f t="shared" si="145"/>
        <v>0</v>
      </c>
      <c r="Y461" s="331">
        <f t="shared" si="146"/>
        <v>0</v>
      </c>
      <c r="Z461" s="1046"/>
      <c r="AA461" s="1049"/>
      <c r="AB461" s="1049"/>
      <c r="AC461" s="1049"/>
      <c r="AD461" s="1049"/>
      <c r="AE461" s="1049"/>
      <c r="AF461" s="1049"/>
      <c r="AG461" s="1049"/>
      <c r="AH461" s="1031"/>
      <c r="AI461" s="1028"/>
      <c r="AJ461" s="1031"/>
    </row>
    <row r="462" spans="1:36" ht="18.75" x14ac:dyDescent="0.25">
      <c r="A462" s="1034"/>
      <c r="B462" s="1037"/>
      <c r="C462" s="1040"/>
      <c r="D462" s="1043"/>
      <c r="E462" s="337"/>
      <c r="F462" s="337"/>
      <c r="G462" s="337"/>
      <c r="H462" s="337"/>
      <c r="I462" s="337"/>
      <c r="J462" s="337"/>
      <c r="K462" s="337"/>
      <c r="L462" s="337"/>
      <c r="M462" s="337"/>
      <c r="N462" s="337"/>
      <c r="O462" s="337"/>
      <c r="P462" s="337"/>
      <c r="Q462" s="337"/>
      <c r="R462" s="327"/>
      <c r="S462" s="327"/>
      <c r="T462" s="327"/>
      <c r="U462" s="328"/>
      <c r="V462" s="336">
        <f t="shared" si="143"/>
        <v>0</v>
      </c>
      <c r="W462" s="330">
        <f t="shared" si="144"/>
        <v>0</v>
      </c>
      <c r="X462" s="330">
        <f t="shared" si="145"/>
        <v>0</v>
      </c>
      <c r="Y462" s="331">
        <f t="shared" si="146"/>
        <v>0</v>
      </c>
      <c r="Z462" s="1046"/>
      <c r="AA462" s="1049"/>
      <c r="AB462" s="1049"/>
      <c r="AC462" s="1049"/>
      <c r="AD462" s="1049"/>
      <c r="AE462" s="1049"/>
      <c r="AF462" s="1049"/>
      <c r="AG462" s="1049"/>
      <c r="AH462" s="1031"/>
      <c r="AI462" s="1028"/>
      <c r="AJ462" s="1031"/>
    </row>
    <row r="463" spans="1:36" ht="18.75" x14ac:dyDescent="0.25">
      <c r="A463" s="1034"/>
      <c r="B463" s="1037"/>
      <c r="C463" s="1040"/>
      <c r="D463" s="1043"/>
      <c r="E463" s="333"/>
      <c r="F463" s="333"/>
      <c r="G463" s="333"/>
      <c r="H463" s="333"/>
      <c r="I463" s="333"/>
      <c r="J463" s="333"/>
      <c r="K463" s="333"/>
      <c r="L463" s="333"/>
      <c r="M463" s="333"/>
      <c r="N463" s="333"/>
      <c r="O463" s="333"/>
      <c r="P463" s="333"/>
      <c r="Q463" s="333"/>
      <c r="R463" s="334"/>
      <c r="S463" s="334"/>
      <c r="T463" s="334"/>
      <c r="U463" s="335"/>
      <c r="V463" s="336">
        <f t="shared" si="143"/>
        <v>0</v>
      </c>
      <c r="W463" s="330">
        <f t="shared" si="144"/>
        <v>0</v>
      </c>
      <c r="X463" s="330">
        <f t="shared" si="145"/>
        <v>0</v>
      </c>
      <c r="Y463" s="331">
        <f t="shared" si="146"/>
        <v>0</v>
      </c>
      <c r="Z463" s="1046"/>
      <c r="AA463" s="1049"/>
      <c r="AB463" s="1049"/>
      <c r="AC463" s="1049"/>
      <c r="AD463" s="1049"/>
      <c r="AE463" s="1049"/>
      <c r="AF463" s="1049"/>
      <c r="AG463" s="1049"/>
      <c r="AH463" s="1031"/>
      <c r="AI463" s="1028"/>
      <c r="AJ463" s="1031"/>
    </row>
    <row r="464" spans="1:36" ht="18.75" x14ac:dyDescent="0.25">
      <c r="A464" s="1034"/>
      <c r="B464" s="1037"/>
      <c r="C464" s="1040"/>
      <c r="D464" s="1043"/>
      <c r="E464" s="337"/>
      <c r="F464" s="337"/>
      <c r="G464" s="337"/>
      <c r="H464" s="337"/>
      <c r="I464" s="337"/>
      <c r="J464" s="337"/>
      <c r="K464" s="337"/>
      <c r="L464" s="337"/>
      <c r="M464" s="337"/>
      <c r="N464" s="337"/>
      <c r="O464" s="337"/>
      <c r="P464" s="337"/>
      <c r="Q464" s="337"/>
      <c r="R464" s="327"/>
      <c r="S464" s="327"/>
      <c r="T464" s="327"/>
      <c r="U464" s="328"/>
      <c r="V464" s="336">
        <f t="shared" si="143"/>
        <v>0</v>
      </c>
      <c r="W464" s="330">
        <f t="shared" si="144"/>
        <v>0</v>
      </c>
      <c r="X464" s="330">
        <f t="shared" si="145"/>
        <v>0</v>
      </c>
      <c r="Y464" s="331">
        <f t="shared" si="146"/>
        <v>0</v>
      </c>
      <c r="Z464" s="1046"/>
      <c r="AA464" s="1049"/>
      <c r="AB464" s="1049"/>
      <c r="AC464" s="1049"/>
      <c r="AD464" s="1049"/>
      <c r="AE464" s="1049"/>
      <c r="AF464" s="1049"/>
      <c r="AG464" s="1049"/>
      <c r="AH464" s="1031"/>
      <c r="AI464" s="1028"/>
      <c r="AJ464" s="1031"/>
    </row>
    <row r="465" spans="1:36" ht="18.75" x14ac:dyDescent="0.25">
      <c r="A465" s="1034"/>
      <c r="B465" s="1037"/>
      <c r="C465" s="1040"/>
      <c r="D465" s="1043"/>
      <c r="E465" s="333"/>
      <c r="F465" s="333"/>
      <c r="G465" s="333"/>
      <c r="H465" s="333"/>
      <c r="I465" s="333"/>
      <c r="J465" s="333"/>
      <c r="K465" s="333"/>
      <c r="L465" s="333"/>
      <c r="M465" s="333"/>
      <c r="N465" s="333"/>
      <c r="O465" s="333"/>
      <c r="P465" s="333"/>
      <c r="Q465" s="333"/>
      <c r="R465" s="334"/>
      <c r="S465" s="334"/>
      <c r="T465" s="334"/>
      <c r="U465" s="335"/>
      <c r="V465" s="336">
        <f t="shared" si="143"/>
        <v>0</v>
      </c>
      <c r="W465" s="330">
        <f t="shared" si="144"/>
        <v>0</v>
      </c>
      <c r="X465" s="330">
        <f t="shared" si="145"/>
        <v>0</v>
      </c>
      <c r="Y465" s="331">
        <f t="shared" si="146"/>
        <v>0</v>
      </c>
      <c r="Z465" s="1046"/>
      <c r="AA465" s="1049"/>
      <c r="AB465" s="1049"/>
      <c r="AC465" s="1049"/>
      <c r="AD465" s="1049"/>
      <c r="AE465" s="1049"/>
      <c r="AF465" s="1049"/>
      <c r="AG465" s="1049"/>
      <c r="AH465" s="1031"/>
      <c r="AI465" s="1028"/>
      <c r="AJ465" s="1031"/>
    </row>
    <row r="466" spans="1:36" ht="18.75" x14ac:dyDescent="0.25">
      <c r="A466" s="1034"/>
      <c r="B466" s="1037"/>
      <c r="C466" s="1040"/>
      <c r="D466" s="1043"/>
      <c r="E466" s="337"/>
      <c r="F466" s="337"/>
      <c r="G466" s="337"/>
      <c r="H466" s="337"/>
      <c r="I466" s="337"/>
      <c r="J466" s="337"/>
      <c r="K466" s="337"/>
      <c r="L466" s="337"/>
      <c r="M466" s="337"/>
      <c r="N466" s="337"/>
      <c r="O466" s="337"/>
      <c r="P466" s="337"/>
      <c r="Q466" s="337"/>
      <c r="R466" s="327"/>
      <c r="S466" s="327"/>
      <c r="T466" s="327"/>
      <c r="U466" s="328"/>
      <c r="V466" s="336">
        <f t="shared" si="143"/>
        <v>0</v>
      </c>
      <c r="W466" s="330">
        <f t="shared" si="144"/>
        <v>0</v>
      </c>
      <c r="X466" s="330">
        <f t="shared" si="145"/>
        <v>0</v>
      </c>
      <c r="Y466" s="331">
        <f t="shared" si="146"/>
        <v>0</v>
      </c>
      <c r="Z466" s="1046"/>
      <c r="AA466" s="1049"/>
      <c r="AB466" s="1049"/>
      <c r="AC466" s="1049"/>
      <c r="AD466" s="1049"/>
      <c r="AE466" s="1049"/>
      <c r="AF466" s="1049"/>
      <c r="AG466" s="1049"/>
      <c r="AH466" s="1031"/>
      <c r="AI466" s="1028"/>
      <c r="AJ466" s="1031"/>
    </row>
    <row r="467" spans="1:36" ht="18.75" x14ac:dyDescent="0.25">
      <c r="A467" s="1034"/>
      <c r="B467" s="1037"/>
      <c r="C467" s="1040"/>
      <c r="D467" s="1043"/>
      <c r="E467" s="333"/>
      <c r="F467" s="333"/>
      <c r="G467" s="333"/>
      <c r="H467" s="333"/>
      <c r="I467" s="333"/>
      <c r="J467" s="333"/>
      <c r="K467" s="333"/>
      <c r="L467" s="333"/>
      <c r="M467" s="333"/>
      <c r="N467" s="333"/>
      <c r="O467" s="333"/>
      <c r="P467" s="333"/>
      <c r="Q467" s="333"/>
      <c r="R467" s="334"/>
      <c r="S467" s="334"/>
      <c r="T467" s="334"/>
      <c r="U467" s="335"/>
      <c r="V467" s="336">
        <f t="shared" si="143"/>
        <v>0</v>
      </c>
      <c r="W467" s="330">
        <f t="shared" si="144"/>
        <v>0</v>
      </c>
      <c r="X467" s="330">
        <f t="shared" si="145"/>
        <v>0</v>
      </c>
      <c r="Y467" s="331">
        <f t="shared" si="146"/>
        <v>0</v>
      </c>
      <c r="Z467" s="1046"/>
      <c r="AA467" s="1049"/>
      <c r="AB467" s="1049"/>
      <c r="AC467" s="1049"/>
      <c r="AD467" s="1049"/>
      <c r="AE467" s="1049"/>
      <c r="AF467" s="1049"/>
      <c r="AG467" s="1049"/>
      <c r="AH467" s="1031"/>
      <c r="AI467" s="1028"/>
      <c r="AJ467" s="1031"/>
    </row>
    <row r="468" spans="1:36" ht="18.75" x14ac:dyDescent="0.25">
      <c r="A468" s="1034"/>
      <c r="B468" s="1037"/>
      <c r="C468" s="1040"/>
      <c r="D468" s="1043"/>
      <c r="E468" s="337"/>
      <c r="F468" s="337"/>
      <c r="G468" s="337"/>
      <c r="H468" s="337"/>
      <c r="I468" s="337"/>
      <c r="J468" s="337"/>
      <c r="K468" s="337"/>
      <c r="L468" s="337"/>
      <c r="M468" s="337"/>
      <c r="N468" s="337"/>
      <c r="O468" s="337"/>
      <c r="P468" s="337"/>
      <c r="Q468" s="337"/>
      <c r="R468" s="327"/>
      <c r="S468" s="327"/>
      <c r="T468" s="327"/>
      <c r="U468" s="328"/>
      <c r="V468" s="336">
        <f t="shared" si="143"/>
        <v>0</v>
      </c>
      <c r="W468" s="330">
        <f t="shared" si="144"/>
        <v>0</v>
      </c>
      <c r="X468" s="330">
        <f t="shared" si="145"/>
        <v>0</v>
      </c>
      <c r="Y468" s="331">
        <f t="shared" si="146"/>
        <v>0</v>
      </c>
      <c r="Z468" s="1046"/>
      <c r="AA468" s="1049"/>
      <c r="AB468" s="1049"/>
      <c r="AC468" s="1049"/>
      <c r="AD468" s="1049"/>
      <c r="AE468" s="1049"/>
      <c r="AF468" s="1049"/>
      <c r="AG468" s="1049"/>
      <c r="AH468" s="1031"/>
      <c r="AI468" s="1028"/>
      <c r="AJ468" s="1031"/>
    </row>
    <row r="469" spans="1:36" ht="18.75" x14ac:dyDescent="0.25">
      <c r="A469" s="1034"/>
      <c r="B469" s="1037"/>
      <c r="C469" s="1040"/>
      <c r="D469" s="1043"/>
      <c r="E469" s="333"/>
      <c r="F469" s="333"/>
      <c r="G469" s="333"/>
      <c r="H469" s="333"/>
      <c r="I469" s="333"/>
      <c r="J469" s="333"/>
      <c r="K469" s="333"/>
      <c r="L469" s="333"/>
      <c r="M469" s="333"/>
      <c r="N469" s="333"/>
      <c r="O469" s="333"/>
      <c r="P469" s="333"/>
      <c r="Q469" s="333"/>
      <c r="R469" s="334"/>
      <c r="S469" s="334"/>
      <c r="T469" s="334"/>
      <c r="U469" s="335"/>
      <c r="V469" s="336">
        <f t="shared" si="143"/>
        <v>0</v>
      </c>
      <c r="W469" s="330">
        <f t="shared" si="144"/>
        <v>0</v>
      </c>
      <c r="X469" s="330">
        <f t="shared" si="145"/>
        <v>0</v>
      </c>
      <c r="Y469" s="331">
        <f t="shared" si="146"/>
        <v>0</v>
      </c>
      <c r="Z469" s="1046"/>
      <c r="AA469" s="1049"/>
      <c r="AB469" s="1049"/>
      <c r="AC469" s="1049"/>
      <c r="AD469" s="1049"/>
      <c r="AE469" s="1049"/>
      <c r="AF469" s="1049"/>
      <c r="AG469" s="1049"/>
      <c r="AH469" s="1031"/>
      <c r="AI469" s="1028"/>
      <c r="AJ469" s="1031"/>
    </row>
    <row r="470" spans="1:36" ht="19.5" thickBot="1" x14ac:dyDescent="0.3">
      <c r="A470" s="1035"/>
      <c r="B470" s="1038"/>
      <c r="C470" s="1041"/>
      <c r="D470" s="1044"/>
      <c r="E470" s="340"/>
      <c r="F470" s="340"/>
      <c r="G470" s="340"/>
      <c r="H470" s="340"/>
      <c r="I470" s="340"/>
      <c r="J470" s="340"/>
      <c r="K470" s="340"/>
      <c r="L470" s="340"/>
      <c r="M470" s="340"/>
      <c r="N470" s="340"/>
      <c r="O470" s="340"/>
      <c r="P470" s="340"/>
      <c r="Q470" s="340"/>
      <c r="R470" s="341"/>
      <c r="S470" s="341"/>
      <c r="T470" s="341"/>
      <c r="U470" s="342"/>
      <c r="V470" s="343">
        <f t="shared" si="143"/>
        <v>0</v>
      </c>
      <c r="W470" s="344">
        <f t="shared" si="144"/>
        <v>0</v>
      </c>
      <c r="X470" s="344">
        <f t="shared" si="145"/>
        <v>0</v>
      </c>
      <c r="Y470" s="345">
        <f t="shared" si="146"/>
        <v>0</v>
      </c>
      <c r="Z470" s="1047"/>
      <c r="AA470" s="1050"/>
      <c r="AB470" s="1050"/>
      <c r="AC470" s="1050"/>
      <c r="AD470" s="1050"/>
      <c r="AE470" s="1050"/>
      <c r="AF470" s="1050"/>
      <c r="AG470" s="1050"/>
      <c r="AH470" s="1032"/>
      <c r="AI470" s="1029"/>
      <c r="AJ470" s="1032"/>
    </row>
    <row r="471" spans="1:36" ht="18.75" x14ac:dyDescent="0.25">
      <c r="A471" s="1033">
        <v>24</v>
      </c>
      <c r="B471" s="1036" t="s">
        <v>558</v>
      </c>
      <c r="C471" s="1039" t="s">
        <v>1021</v>
      </c>
      <c r="D471" s="1042">
        <f>100*0.9</f>
        <v>90</v>
      </c>
      <c r="E471" s="346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321"/>
      <c r="S471" s="321"/>
      <c r="T471" s="321"/>
      <c r="U471" s="322"/>
      <c r="V471" s="323">
        <f t="shared" si="143"/>
        <v>0</v>
      </c>
      <c r="W471" s="347">
        <f t="shared" si="144"/>
        <v>0</v>
      </c>
      <c r="X471" s="347">
        <f t="shared" si="145"/>
        <v>0</v>
      </c>
      <c r="Y471" s="348">
        <f t="shared" si="146"/>
        <v>0</v>
      </c>
      <c r="Z471" s="1045">
        <f t="shared" ref="Z471" si="147">SUM(V471:V490)</f>
        <v>0</v>
      </c>
      <c r="AA471" s="1048">
        <f t="shared" ref="AA471" si="148">SUM(W471:W490)</f>
        <v>0</v>
      </c>
      <c r="AB471" s="1048">
        <f t="shared" ref="AB471" si="149">SUM(X471:X490)</f>
        <v>0</v>
      </c>
      <c r="AC471" s="1048">
        <f t="shared" ref="AC471" si="150">SUM(Y471:Y490)</f>
        <v>0</v>
      </c>
      <c r="AD471" s="1048">
        <f t="shared" ref="AD471" si="151">Z471*0.38*0.9*SQRT(3)</f>
        <v>0</v>
      </c>
      <c r="AE471" s="1048">
        <f t="shared" ref="AE471" si="152">AA471*0.38*0.9*SQRT(3)</f>
        <v>0</v>
      </c>
      <c r="AF471" s="1048">
        <f t="shared" ref="AF471" si="153">AB471*0.38*0.9*SQRT(3)</f>
        <v>0</v>
      </c>
      <c r="AG471" s="1048">
        <f t="shared" ref="AG471" si="154">AC471*0.38*0.9*SQRT(3)</f>
        <v>0</v>
      </c>
      <c r="AH471" s="1030">
        <f>MAX(Z471:AC490)</f>
        <v>0</v>
      </c>
      <c r="AI471" s="1027">
        <f t="shared" ref="AI471" si="155">AH471*0.38*0.9*SQRT(3)</f>
        <v>0</v>
      </c>
      <c r="AJ471" s="1030">
        <f t="shared" ref="AJ471" si="156">D471-AI471</f>
        <v>90</v>
      </c>
    </row>
    <row r="472" spans="1:36" ht="20.25" x14ac:dyDescent="0.25">
      <c r="A472" s="1034"/>
      <c r="B472" s="1037"/>
      <c r="C472" s="1040"/>
      <c r="D472" s="1043"/>
      <c r="E472" s="381">
        <v>1</v>
      </c>
      <c r="F472" s="276"/>
      <c r="G472" s="276"/>
      <c r="H472" s="276"/>
      <c r="I472" s="276"/>
      <c r="J472" s="276"/>
      <c r="K472" s="276"/>
      <c r="L472" s="276"/>
      <c r="M472" s="276"/>
      <c r="N472" s="276"/>
      <c r="O472" s="276"/>
      <c r="P472" s="276"/>
      <c r="Q472" s="276"/>
      <c r="R472" s="327"/>
      <c r="S472" s="327"/>
      <c r="T472" s="327"/>
      <c r="U472" s="328"/>
      <c r="V472" s="336">
        <f t="shared" si="143"/>
        <v>0</v>
      </c>
      <c r="W472" s="330">
        <f t="shared" si="144"/>
        <v>0</v>
      </c>
      <c r="X472" s="330">
        <f t="shared" si="145"/>
        <v>0</v>
      </c>
      <c r="Y472" s="331">
        <f t="shared" si="146"/>
        <v>0</v>
      </c>
      <c r="Z472" s="1046"/>
      <c r="AA472" s="1049"/>
      <c r="AB472" s="1049"/>
      <c r="AC472" s="1049"/>
      <c r="AD472" s="1049"/>
      <c r="AE472" s="1049"/>
      <c r="AF472" s="1049"/>
      <c r="AG472" s="1049"/>
      <c r="AH472" s="1031"/>
      <c r="AI472" s="1028"/>
      <c r="AJ472" s="1031"/>
    </row>
    <row r="473" spans="1:36" ht="18.75" x14ac:dyDescent="0.25">
      <c r="A473" s="1034"/>
      <c r="B473" s="1037"/>
      <c r="C473" s="1040"/>
      <c r="D473" s="1043"/>
      <c r="E473" s="333"/>
      <c r="F473" s="333"/>
      <c r="G473" s="333"/>
      <c r="H473" s="333"/>
      <c r="I473" s="333"/>
      <c r="J473" s="333"/>
      <c r="K473" s="333"/>
      <c r="L473" s="333"/>
      <c r="M473" s="333"/>
      <c r="N473" s="333"/>
      <c r="O473" s="333"/>
      <c r="P473" s="333"/>
      <c r="Q473" s="333"/>
      <c r="R473" s="334"/>
      <c r="S473" s="334"/>
      <c r="T473" s="334"/>
      <c r="U473" s="335"/>
      <c r="V473" s="336">
        <f t="shared" si="143"/>
        <v>0</v>
      </c>
      <c r="W473" s="330">
        <f t="shared" si="144"/>
        <v>0</v>
      </c>
      <c r="X473" s="330">
        <f t="shared" si="145"/>
        <v>0</v>
      </c>
      <c r="Y473" s="331">
        <f t="shared" si="146"/>
        <v>0</v>
      </c>
      <c r="Z473" s="1046"/>
      <c r="AA473" s="1049"/>
      <c r="AB473" s="1049"/>
      <c r="AC473" s="1049"/>
      <c r="AD473" s="1049"/>
      <c r="AE473" s="1049"/>
      <c r="AF473" s="1049"/>
      <c r="AG473" s="1049"/>
      <c r="AH473" s="1031"/>
      <c r="AI473" s="1028"/>
      <c r="AJ473" s="1031"/>
    </row>
    <row r="474" spans="1:36" ht="18.75" x14ac:dyDescent="0.25">
      <c r="A474" s="1034"/>
      <c r="B474" s="1037"/>
      <c r="C474" s="1040"/>
      <c r="D474" s="1043"/>
      <c r="E474" s="337">
        <v>2</v>
      </c>
      <c r="F474" s="337"/>
      <c r="G474" s="337"/>
      <c r="H474" s="337"/>
      <c r="I474" s="337"/>
      <c r="J474" s="337"/>
      <c r="K474" s="337"/>
      <c r="L474" s="337"/>
      <c r="M474" s="337"/>
      <c r="N474" s="337"/>
      <c r="O474" s="337"/>
      <c r="P474" s="337"/>
      <c r="Q474" s="337"/>
      <c r="R474" s="327"/>
      <c r="S474" s="327"/>
      <c r="T474" s="327"/>
      <c r="U474" s="328"/>
      <c r="V474" s="336">
        <f t="shared" si="143"/>
        <v>0</v>
      </c>
      <c r="W474" s="330">
        <f t="shared" si="144"/>
        <v>0</v>
      </c>
      <c r="X474" s="330">
        <f t="shared" si="145"/>
        <v>0</v>
      </c>
      <c r="Y474" s="331">
        <f t="shared" si="146"/>
        <v>0</v>
      </c>
      <c r="Z474" s="1046"/>
      <c r="AA474" s="1049"/>
      <c r="AB474" s="1049"/>
      <c r="AC474" s="1049"/>
      <c r="AD474" s="1049"/>
      <c r="AE474" s="1049"/>
      <c r="AF474" s="1049"/>
      <c r="AG474" s="1049"/>
      <c r="AH474" s="1031"/>
      <c r="AI474" s="1028"/>
      <c r="AJ474" s="1031"/>
    </row>
    <row r="475" spans="1:36" ht="18.75" x14ac:dyDescent="0.25">
      <c r="A475" s="1034"/>
      <c r="B475" s="1037"/>
      <c r="C475" s="1040"/>
      <c r="D475" s="1043"/>
      <c r="E475" s="333"/>
      <c r="F475" s="333"/>
      <c r="G475" s="333"/>
      <c r="H475" s="333"/>
      <c r="I475" s="333"/>
      <c r="J475" s="333"/>
      <c r="K475" s="333"/>
      <c r="L475" s="333"/>
      <c r="M475" s="333"/>
      <c r="N475" s="333"/>
      <c r="O475" s="333"/>
      <c r="P475" s="333"/>
      <c r="Q475" s="333"/>
      <c r="R475" s="334"/>
      <c r="S475" s="334"/>
      <c r="T475" s="334"/>
      <c r="U475" s="335"/>
      <c r="V475" s="336">
        <f t="shared" si="143"/>
        <v>0</v>
      </c>
      <c r="W475" s="330">
        <f t="shared" si="144"/>
        <v>0</v>
      </c>
      <c r="X475" s="330">
        <f t="shared" si="145"/>
        <v>0</v>
      </c>
      <c r="Y475" s="331">
        <f t="shared" si="146"/>
        <v>0</v>
      </c>
      <c r="Z475" s="1046"/>
      <c r="AA475" s="1049"/>
      <c r="AB475" s="1049"/>
      <c r="AC475" s="1049"/>
      <c r="AD475" s="1049"/>
      <c r="AE475" s="1049"/>
      <c r="AF475" s="1049"/>
      <c r="AG475" s="1049"/>
      <c r="AH475" s="1031"/>
      <c r="AI475" s="1028"/>
      <c r="AJ475" s="1031"/>
    </row>
    <row r="476" spans="1:36" ht="18.75" x14ac:dyDescent="0.25">
      <c r="A476" s="1034"/>
      <c r="B476" s="1037"/>
      <c r="C476" s="1040"/>
      <c r="D476" s="1043"/>
      <c r="E476" s="337"/>
      <c r="F476" s="337"/>
      <c r="G476" s="337"/>
      <c r="H476" s="337"/>
      <c r="I476" s="337"/>
      <c r="J476" s="337"/>
      <c r="K476" s="337"/>
      <c r="L476" s="337"/>
      <c r="M476" s="337"/>
      <c r="N476" s="337"/>
      <c r="O476" s="337"/>
      <c r="P476" s="337"/>
      <c r="Q476" s="337"/>
      <c r="R476" s="327"/>
      <c r="S476" s="327"/>
      <c r="T476" s="327"/>
      <c r="U476" s="328"/>
      <c r="V476" s="336">
        <f t="shared" ref="V476:V490" si="157">IF(AND(F476=0,G476=0,H476=0),0,IF(AND(F476=0,G476=0),H476,IF(AND(F476=0,H476=0),G476,IF(AND(G476=0,H476=0),F476,IF(F476=0,(G476+H476)/2,IF(G476=0,(F476+H476)/2,IF(H476=0,(F476+G476)/2,(F476+G476+H476)/3)))))))</f>
        <v>0</v>
      </c>
      <c r="W476" s="330">
        <f t="shared" ref="W476:W490" si="158">IF(AND(I476=0,J476=0,K476=0),0,IF(AND(I476=0,J476=0),K476,IF(AND(I476=0,K476=0),J476,IF(AND(J476=0,K476=0),I476,IF(I476=0,(J476+K476)/2,IF(J476=0,(I476+K476)/2,IF(K476=0,(I476+J476)/2,(I476+J476+K476)/3)))))))</f>
        <v>0</v>
      </c>
      <c r="X476" s="330">
        <f t="shared" ref="X476:X490" si="159">IF(AND(L476=0,M476=0,N476=0),0,IF(AND(L476=0,M476=0),N476,IF(AND(L476=0,N476=0),M476,IF(AND(M476=0,N476=0),L476,IF(L476=0,(M476+N476)/2,IF(M476=0,(L476+N476)/2,IF(N476=0,(L476+M476)/2,(L476+M476+N476)/3)))))))</f>
        <v>0</v>
      </c>
      <c r="Y476" s="331">
        <f t="shared" ref="Y476:Y490" si="160">IF(AND(O476=0,P476=0,Q476=0),0,IF(AND(O476=0,P476=0),Q476,IF(AND(O476=0,Q476=0),P476,IF(AND(P476=0,Q476=0),O476,IF(O476=0,(P476+Q476)/2,IF(P476=0,(O476+Q476)/2,IF(Q476=0,(O476+P476)/2,(O476+P476+Q476)/3)))))))</f>
        <v>0</v>
      </c>
      <c r="Z476" s="1046"/>
      <c r="AA476" s="1049"/>
      <c r="AB476" s="1049"/>
      <c r="AC476" s="1049"/>
      <c r="AD476" s="1049"/>
      <c r="AE476" s="1049"/>
      <c r="AF476" s="1049"/>
      <c r="AG476" s="1049"/>
      <c r="AH476" s="1031"/>
      <c r="AI476" s="1028"/>
      <c r="AJ476" s="1031"/>
    </row>
    <row r="477" spans="1:36" ht="18.75" x14ac:dyDescent="0.25">
      <c r="A477" s="1034"/>
      <c r="B477" s="1037"/>
      <c r="C477" s="1040"/>
      <c r="D477" s="1043"/>
      <c r="E477" s="333"/>
      <c r="F477" s="333"/>
      <c r="G477" s="333"/>
      <c r="H477" s="333"/>
      <c r="I477" s="333"/>
      <c r="J477" s="333"/>
      <c r="K477" s="333"/>
      <c r="L477" s="333"/>
      <c r="M477" s="333"/>
      <c r="N477" s="333"/>
      <c r="O477" s="333"/>
      <c r="P477" s="333"/>
      <c r="Q477" s="333"/>
      <c r="R477" s="334"/>
      <c r="S477" s="334"/>
      <c r="T477" s="334"/>
      <c r="U477" s="335"/>
      <c r="V477" s="336">
        <f t="shared" si="157"/>
        <v>0</v>
      </c>
      <c r="W477" s="330">
        <f t="shared" si="158"/>
        <v>0</v>
      </c>
      <c r="X477" s="330">
        <f t="shared" si="159"/>
        <v>0</v>
      </c>
      <c r="Y477" s="331">
        <f t="shared" si="160"/>
        <v>0</v>
      </c>
      <c r="Z477" s="1046"/>
      <c r="AA477" s="1049"/>
      <c r="AB477" s="1049"/>
      <c r="AC477" s="1049"/>
      <c r="AD477" s="1049"/>
      <c r="AE477" s="1049"/>
      <c r="AF477" s="1049"/>
      <c r="AG477" s="1049"/>
      <c r="AH477" s="1031"/>
      <c r="AI477" s="1028"/>
      <c r="AJ477" s="1031"/>
    </row>
    <row r="478" spans="1:36" ht="18.75" x14ac:dyDescent="0.25">
      <c r="A478" s="1034"/>
      <c r="B478" s="1037"/>
      <c r="C478" s="1040"/>
      <c r="D478" s="1043"/>
      <c r="E478" s="337"/>
      <c r="F478" s="337"/>
      <c r="G478" s="337"/>
      <c r="H478" s="337"/>
      <c r="I478" s="337"/>
      <c r="J478" s="337"/>
      <c r="K478" s="337"/>
      <c r="L478" s="337"/>
      <c r="M478" s="337"/>
      <c r="N478" s="337"/>
      <c r="O478" s="337"/>
      <c r="P478" s="337"/>
      <c r="Q478" s="337"/>
      <c r="R478" s="327"/>
      <c r="S478" s="327"/>
      <c r="T478" s="327"/>
      <c r="U478" s="328"/>
      <c r="V478" s="336">
        <f t="shared" si="157"/>
        <v>0</v>
      </c>
      <c r="W478" s="330">
        <f t="shared" si="158"/>
        <v>0</v>
      </c>
      <c r="X478" s="330">
        <f t="shared" si="159"/>
        <v>0</v>
      </c>
      <c r="Y478" s="331">
        <f t="shared" si="160"/>
        <v>0</v>
      </c>
      <c r="Z478" s="1046"/>
      <c r="AA478" s="1049"/>
      <c r="AB478" s="1049"/>
      <c r="AC478" s="1049"/>
      <c r="AD478" s="1049"/>
      <c r="AE478" s="1049"/>
      <c r="AF478" s="1049"/>
      <c r="AG478" s="1049"/>
      <c r="AH478" s="1031"/>
      <c r="AI478" s="1028"/>
      <c r="AJ478" s="1031"/>
    </row>
    <row r="479" spans="1:36" ht="18.75" x14ac:dyDescent="0.25">
      <c r="A479" s="1034"/>
      <c r="B479" s="1037"/>
      <c r="C479" s="1040"/>
      <c r="D479" s="1043"/>
      <c r="E479" s="333"/>
      <c r="F479" s="333"/>
      <c r="G479" s="333"/>
      <c r="H479" s="333"/>
      <c r="I479" s="333"/>
      <c r="J479" s="333"/>
      <c r="K479" s="333"/>
      <c r="L479" s="333"/>
      <c r="M479" s="333"/>
      <c r="N479" s="333"/>
      <c r="O479" s="333"/>
      <c r="P479" s="333"/>
      <c r="Q479" s="333"/>
      <c r="R479" s="334"/>
      <c r="S479" s="334"/>
      <c r="T479" s="334"/>
      <c r="U479" s="335"/>
      <c r="V479" s="336">
        <f t="shared" si="157"/>
        <v>0</v>
      </c>
      <c r="W479" s="330">
        <f t="shared" si="158"/>
        <v>0</v>
      </c>
      <c r="X479" s="330">
        <f t="shared" si="159"/>
        <v>0</v>
      </c>
      <c r="Y479" s="331">
        <f t="shared" si="160"/>
        <v>0</v>
      </c>
      <c r="Z479" s="1046"/>
      <c r="AA479" s="1049"/>
      <c r="AB479" s="1049"/>
      <c r="AC479" s="1049"/>
      <c r="AD479" s="1049"/>
      <c r="AE479" s="1049"/>
      <c r="AF479" s="1049"/>
      <c r="AG479" s="1049"/>
      <c r="AH479" s="1031"/>
      <c r="AI479" s="1028"/>
      <c r="AJ479" s="1031"/>
    </row>
    <row r="480" spans="1:36" ht="18.75" x14ac:dyDescent="0.25">
      <c r="A480" s="1034"/>
      <c r="B480" s="1037"/>
      <c r="C480" s="1040"/>
      <c r="D480" s="1043"/>
      <c r="E480" s="337"/>
      <c r="F480" s="337"/>
      <c r="G480" s="337"/>
      <c r="H480" s="337"/>
      <c r="I480" s="337"/>
      <c r="J480" s="337"/>
      <c r="K480" s="337"/>
      <c r="L480" s="337"/>
      <c r="M480" s="337"/>
      <c r="N480" s="337"/>
      <c r="O480" s="337"/>
      <c r="P480" s="337"/>
      <c r="Q480" s="337"/>
      <c r="R480" s="327"/>
      <c r="S480" s="327"/>
      <c r="T480" s="327"/>
      <c r="U480" s="328"/>
      <c r="V480" s="336">
        <f t="shared" si="157"/>
        <v>0</v>
      </c>
      <c r="W480" s="330">
        <f t="shared" si="158"/>
        <v>0</v>
      </c>
      <c r="X480" s="330">
        <f t="shared" si="159"/>
        <v>0</v>
      </c>
      <c r="Y480" s="331">
        <f t="shared" si="160"/>
        <v>0</v>
      </c>
      <c r="Z480" s="1046"/>
      <c r="AA480" s="1049"/>
      <c r="AB480" s="1049"/>
      <c r="AC480" s="1049"/>
      <c r="AD480" s="1049"/>
      <c r="AE480" s="1049"/>
      <c r="AF480" s="1049"/>
      <c r="AG480" s="1049"/>
      <c r="AH480" s="1031"/>
      <c r="AI480" s="1028"/>
      <c r="AJ480" s="1031"/>
    </row>
    <row r="481" spans="1:36" ht="18.75" x14ac:dyDescent="0.25">
      <c r="A481" s="1034"/>
      <c r="B481" s="1037"/>
      <c r="C481" s="1040"/>
      <c r="D481" s="1043"/>
      <c r="E481" s="333"/>
      <c r="F481" s="333"/>
      <c r="G481" s="333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  <c r="R481" s="334"/>
      <c r="S481" s="334"/>
      <c r="T481" s="334"/>
      <c r="U481" s="335"/>
      <c r="V481" s="336">
        <f t="shared" si="157"/>
        <v>0</v>
      </c>
      <c r="W481" s="330">
        <f t="shared" si="158"/>
        <v>0</v>
      </c>
      <c r="X481" s="330">
        <f t="shared" si="159"/>
        <v>0</v>
      </c>
      <c r="Y481" s="331">
        <f t="shared" si="160"/>
        <v>0</v>
      </c>
      <c r="Z481" s="1046"/>
      <c r="AA481" s="1049"/>
      <c r="AB481" s="1049"/>
      <c r="AC481" s="1049"/>
      <c r="AD481" s="1049"/>
      <c r="AE481" s="1049"/>
      <c r="AF481" s="1049"/>
      <c r="AG481" s="1049"/>
      <c r="AH481" s="1031"/>
      <c r="AI481" s="1028"/>
      <c r="AJ481" s="1031"/>
    </row>
    <row r="482" spans="1:36" ht="18.75" x14ac:dyDescent="0.25">
      <c r="A482" s="1034"/>
      <c r="B482" s="1037"/>
      <c r="C482" s="1040"/>
      <c r="D482" s="1043"/>
      <c r="E482" s="337"/>
      <c r="F482" s="337"/>
      <c r="G482" s="337"/>
      <c r="H482" s="337"/>
      <c r="I482" s="337"/>
      <c r="J482" s="337"/>
      <c r="K482" s="337"/>
      <c r="L482" s="337"/>
      <c r="M482" s="337"/>
      <c r="N482" s="337"/>
      <c r="O482" s="337"/>
      <c r="P482" s="337"/>
      <c r="Q482" s="337"/>
      <c r="R482" s="327"/>
      <c r="S482" s="327"/>
      <c r="T482" s="327"/>
      <c r="U482" s="328"/>
      <c r="V482" s="336">
        <f t="shared" si="157"/>
        <v>0</v>
      </c>
      <c r="W482" s="330">
        <f t="shared" si="158"/>
        <v>0</v>
      </c>
      <c r="X482" s="330">
        <f t="shared" si="159"/>
        <v>0</v>
      </c>
      <c r="Y482" s="331">
        <f t="shared" si="160"/>
        <v>0</v>
      </c>
      <c r="Z482" s="1046"/>
      <c r="AA482" s="1049"/>
      <c r="AB482" s="1049"/>
      <c r="AC482" s="1049"/>
      <c r="AD482" s="1049"/>
      <c r="AE482" s="1049"/>
      <c r="AF482" s="1049"/>
      <c r="AG482" s="1049"/>
      <c r="AH482" s="1031"/>
      <c r="AI482" s="1028"/>
      <c r="AJ482" s="1031"/>
    </row>
    <row r="483" spans="1:36" ht="18.75" x14ac:dyDescent="0.25">
      <c r="A483" s="1034"/>
      <c r="B483" s="1037"/>
      <c r="C483" s="1040"/>
      <c r="D483" s="1043"/>
      <c r="E483" s="333"/>
      <c r="F483" s="333"/>
      <c r="G483" s="333"/>
      <c r="H483" s="333"/>
      <c r="I483" s="333"/>
      <c r="J483" s="333"/>
      <c r="K483" s="333"/>
      <c r="L483" s="333"/>
      <c r="M483" s="333"/>
      <c r="N483" s="333"/>
      <c r="O483" s="333"/>
      <c r="P483" s="333"/>
      <c r="Q483" s="333"/>
      <c r="R483" s="334"/>
      <c r="S483" s="334"/>
      <c r="T483" s="334"/>
      <c r="U483" s="335"/>
      <c r="V483" s="336">
        <f t="shared" si="157"/>
        <v>0</v>
      </c>
      <c r="W483" s="330">
        <f t="shared" si="158"/>
        <v>0</v>
      </c>
      <c r="X483" s="330">
        <f t="shared" si="159"/>
        <v>0</v>
      </c>
      <c r="Y483" s="331">
        <f t="shared" si="160"/>
        <v>0</v>
      </c>
      <c r="Z483" s="1046"/>
      <c r="AA483" s="1049"/>
      <c r="AB483" s="1049"/>
      <c r="AC483" s="1049"/>
      <c r="AD483" s="1049"/>
      <c r="AE483" s="1049"/>
      <c r="AF483" s="1049"/>
      <c r="AG483" s="1049"/>
      <c r="AH483" s="1031"/>
      <c r="AI483" s="1028"/>
      <c r="AJ483" s="1031"/>
    </row>
    <row r="484" spans="1:36" ht="18.75" x14ac:dyDescent="0.25">
      <c r="A484" s="1034"/>
      <c r="B484" s="1037"/>
      <c r="C484" s="1040"/>
      <c r="D484" s="1043"/>
      <c r="E484" s="337"/>
      <c r="F484" s="337"/>
      <c r="G484" s="337"/>
      <c r="H484" s="337"/>
      <c r="I484" s="337"/>
      <c r="J484" s="337"/>
      <c r="K484" s="337"/>
      <c r="L484" s="337"/>
      <c r="M484" s="337"/>
      <c r="N484" s="337"/>
      <c r="O484" s="337"/>
      <c r="P484" s="337"/>
      <c r="Q484" s="337"/>
      <c r="R484" s="327"/>
      <c r="S484" s="327"/>
      <c r="T484" s="327"/>
      <c r="U484" s="328"/>
      <c r="V484" s="336">
        <f t="shared" si="157"/>
        <v>0</v>
      </c>
      <c r="W484" s="330">
        <f t="shared" si="158"/>
        <v>0</v>
      </c>
      <c r="X484" s="330">
        <f t="shared" si="159"/>
        <v>0</v>
      </c>
      <c r="Y484" s="331">
        <f t="shared" si="160"/>
        <v>0</v>
      </c>
      <c r="Z484" s="1046"/>
      <c r="AA484" s="1049"/>
      <c r="AB484" s="1049"/>
      <c r="AC484" s="1049"/>
      <c r="AD484" s="1049"/>
      <c r="AE484" s="1049"/>
      <c r="AF484" s="1049"/>
      <c r="AG484" s="1049"/>
      <c r="AH484" s="1031"/>
      <c r="AI484" s="1028"/>
      <c r="AJ484" s="1031"/>
    </row>
    <row r="485" spans="1:36" ht="18.75" x14ac:dyDescent="0.25">
      <c r="A485" s="1034"/>
      <c r="B485" s="1037"/>
      <c r="C485" s="1040"/>
      <c r="D485" s="1043"/>
      <c r="E485" s="333"/>
      <c r="F485" s="333"/>
      <c r="G485" s="333"/>
      <c r="H485" s="333"/>
      <c r="I485" s="333"/>
      <c r="J485" s="333"/>
      <c r="K485" s="333"/>
      <c r="L485" s="333"/>
      <c r="M485" s="333"/>
      <c r="N485" s="333"/>
      <c r="O485" s="333"/>
      <c r="P485" s="333"/>
      <c r="Q485" s="333"/>
      <c r="R485" s="334"/>
      <c r="S485" s="334"/>
      <c r="T485" s="334"/>
      <c r="U485" s="335"/>
      <c r="V485" s="336">
        <f t="shared" si="157"/>
        <v>0</v>
      </c>
      <c r="W485" s="330">
        <f t="shared" si="158"/>
        <v>0</v>
      </c>
      <c r="X485" s="330">
        <f t="shared" si="159"/>
        <v>0</v>
      </c>
      <c r="Y485" s="331">
        <f t="shared" si="160"/>
        <v>0</v>
      </c>
      <c r="Z485" s="1046"/>
      <c r="AA485" s="1049"/>
      <c r="AB485" s="1049"/>
      <c r="AC485" s="1049"/>
      <c r="AD485" s="1049"/>
      <c r="AE485" s="1049"/>
      <c r="AF485" s="1049"/>
      <c r="AG485" s="1049"/>
      <c r="AH485" s="1031"/>
      <c r="AI485" s="1028"/>
      <c r="AJ485" s="1031"/>
    </row>
    <row r="486" spans="1:36" ht="18.75" x14ac:dyDescent="0.25">
      <c r="A486" s="1034"/>
      <c r="B486" s="1037"/>
      <c r="C486" s="1040"/>
      <c r="D486" s="1043"/>
      <c r="E486" s="337"/>
      <c r="F486" s="337"/>
      <c r="G486" s="337"/>
      <c r="H486" s="337"/>
      <c r="I486" s="337"/>
      <c r="J486" s="337"/>
      <c r="K486" s="337"/>
      <c r="L486" s="337"/>
      <c r="M486" s="337"/>
      <c r="N486" s="337"/>
      <c r="O486" s="337"/>
      <c r="P486" s="337"/>
      <c r="Q486" s="337"/>
      <c r="R486" s="327"/>
      <c r="S486" s="327"/>
      <c r="T486" s="327"/>
      <c r="U486" s="328"/>
      <c r="V486" s="336">
        <f t="shared" si="157"/>
        <v>0</v>
      </c>
      <c r="W486" s="330">
        <f t="shared" si="158"/>
        <v>0</v>
      </c>
      <c r="X486" s="330">
        <f t="shared" si="159"/>
        <v>0</v>
      </c>
      <c r="Y486" s="331">
        <f t="shared" si="160"/>
        <v>0</v>
      </c>
      <c r="Z486" s="1046"/>
      <c r="AA486" s="1049"/>
      <c r="AB486" s="1049"/>
      <c r="AC486" s="1049"/>
      <c r="AD486" s="1049"/>
      <c r="AE486" s="1049"/>
      <c r="AF486" s="1049"/>
      <c r="AG486" s="1049"/>
      <c r="AH486" s="1031"/>
      <c r="AI486" s="1028"/>
      <c r="AJ486" s="1031"/>
    </row>
    <row r="487" spans="1:36" ht="18.75" x14ac:dyDescent="0.25">
      <c r="A487" s="1034"/>
      <c r="B487" s="1037"/>
      <c r="C487" s="1040"/>
      <c r="D487" s="1043"/>
      <c r="E487" s="333"/>
      <c r="F487" s="333"/>
      <c r="G487" s="333"/>
      <c r="H487" s="333"/>
      <c r="I487" s="333"/>
      <c r="J487" s="333"/>
      <c r="K487" s="333"/>
      <c r="L487" s="333"/>
      <c r="M487" s="333"/>
      <c r="N487" s="333"/>
      <c r="O487" s="333"/>
      <c r="P487" s="333"/>
      <c r="Q487" s="333"/>
      <c r="R487" s="334"/>
      <c r="S487" s="334"/>
      <c r="T487" s="334"/>
      <c r="U487" s="335"/>
      <c r="V487" s="336">
        <f t="shared" si="157"/>
        <v>0</v>
      </c>
      <c r="W487" s="330">
        <f t="shared" si="158"/>
        <v>0</v>
      </c>
      <c r="X487" s="330">
        <f t="shared" si="159"/>
        <v>0</v>
      </c>
      <c r="Y487" s="331">
        <f t="shared" si="160"/>
        <v>0</v>
      </c>
      <c r="Z487" s="1046"/>
      <c r="AA487" s="1049"/>
      <c r="AB487" s="1049"/>
      <c r="AC487" s="1049"/>
      <c r="AD487" s="1049"/>
      <c r="AE487" s="1049"/>
      <c r="AF487" s="1049"/>
      <c r="AG487" s="1049"/>
      <c r="AH487" s="1031"/>
      <c r="AI487" s="1028"/>
      <c r="AJ487" s="1031"/>
    </row>
    <row r="488" spans="1:36" ht="18.75" x14ac:dyDescent="0.25">
      <c r="A488" s="1034"/>
      <c r="B488" s="1037"/>
      <c r="C488" s="1040"/>
      <c r="D488" s="1043"/>
      <c r="E488" s="337"/>
      <c r="F488" s="337"/>
      <c r="G488" s="337"/>
      <c r="H488" s="337"/>
      <c r="I488" s="337"/>
      <c r="J488" s="337"/>
      <c r="K488" s="337"/>
      <c r="L488" s="337"/>
      <c r="M488" s="337"/>
      <c r="N488" s="337"/>
      <c r="O488" s="337"/>
      <c r="P488" s="337"/>
      <c r="Q488" s="337"/>
      <c r="R488" s="327"/>
      <c r="S488" s="327"/>
      <c r="T488" s="327"/>
      <c r="U488" s="328"/>
      <c r="V488" s="336">
        <f t="shared" si="157"/>
        <v>0</v>
      </c>
      <c r="W488" s="330">
        <f t="shared" si="158"/>
        <v>0</v>
      </c>
      <c r="X488" s="330">
        <f t="shared" si="159"/>
        <v>0</v>
      </c>
      <c r="Y488" s="331">
        <f t="shared" si="160"/>
        <v>0</v>
      </c>
      <c r="Z488" s="1046"/>
      <c r="AA488" s="1049"/>
      <c r="AB488" s="1049"/>
      <c r="AC488" s="1049"/>
      <c r="AD488" s="1049"/>
      <c r="AE488" s="1049"/>
      <c r="AF488" s="1049"/>
      <c r="AG488" s="1049"/>
      <c r="AH488" s="1031"/>
      <c r="AI488" s="1028"/>
      <c r="AJ488" s="1031"/>
    </row>
    <row r="489" spans="1:36" ht="18.75" x14ac:dyDescent="0.25">
      <c r="A489" s="1034"/>
      <c r="B489" s="1037"/>
      <c r="C489" s="1040"/>
      <c r="D489" s="1043"/>
      <c r="E489" s="333"/>
      <c r="F489" s="333"/>
      <c r="G489" s="333"/>
      <c r="H489" s="333"/>
      <c r="I489" s="333"/>
      <c r="J489" s="333"/>
      <c r="K489" s="333"/>
      <c r="L489" s="333"/>
      <c r="M489" s="333"/>
      <c r="N489" s="333"/>
      <c r="O489" s="333"/>
      <c r="P489" s="333"/>
      <c r="Q489" s="333"/>
      <c r="R489" s="334"/>
      <c r="S489" s="334"/>
      <c r="T489" s="334"/>
      <c r="U489" s="335"/>
      <c r="V489" s="336">
        <f t="shared" si="157"/>
        <v>0</v>
      </c>
      <c r="W489" s="330">
        <f t="shared" si="158"/>
        <v>0</v>
      </c>
      <c r="X489" s="330">
        <f t="shared" si="159"/>
        <v>0</v>
      </c>
      <c r="Y489" s="331">
        <f t="shared" si="160"/>
        <v>0</v>
      </c>
      <c r="Z489" s="1046"/>
      <c r="AA489" s="1049"/>
      <c r="AB489" s="1049"/>
      <c r="AC489" s="1049"/>
      <c r="AD489" s="1049"/>
      <c r="AE489" s="1049"/>
      <c r="AF489" s="1049"/>
      <c r="AG489" s="1049"/>
      <c r="AH489" s="1031"/>
      <c r="AI489" s="1028"/>
      <c r="AJ489" s="1031"/>
    </row>
    <row r="490" spans="1:36" ht="19.5" thickBot="1" x14ac:dyDescent="0.3">
      <c r="A490" s="1035"/>
      <c r="B490" s="1038"/>
      <c r="C490" s="1041"/>
      <c r="D490" s="1044"/>
      <c r="E490" s="340"/>
      <c r="F490" s="340"/>
      <c r="G490" s="340"/>
      <c r="H490" s="340"/>
      <c r="I490" s="340"/>
      <c r="J490" s="340"/>
      <c r="K490" s="340"/>
      <c r="L490" s="340"/>
      <c r="M490" s="340"/>
      <c r="N490" s="340"/>
      <c r="O490" s="340"/>
      <c r="P490" s="340"/>
      <c r="Q490" s="340"/>
      <c r="R490" s="341"/>
      <c r="S490" s="341"/>
      <c r="T490" s="341"/>
      <c r="U490" s="342"/>
      <c r="V490" s="343">
        <f t="shared" si="157"/>
        <v>0</v>
      </c>
      <c r="W490" s="344">
        <f t="shared" si="158"/>
        <v>0</v>
      </c>
      <c r="X490" s="344">
        <f t="shared" si="159"/>
        <v>0</v>
      </c>
      <c r="Y490" s="345">
        <f t="shared" si="160"/>
        <v>0</v>
      </c>
      <c r="Z490" s="1047"/>
      <c r="AA490" s="1050"/>
      <c r="AB490" s="1050"/>
      <c r="AC490" s="1050"/>
      <c r="AD490" s="1050"/>
      <c r="AE490" s="1050"/>
      <c r="AF490" s="1050"/>
      <c r="AG490" s="1050"/>
      <c r="AH490" s="1032"/>
      <c r="AI490" s="1029"/>
      <c r="AJ490" s="1032"/>
    </row>
    <row r="493" spans="1:36" ht="18.75" x14ac:dyDescent="0.3">
      <c r="B493" s="349"/>
      <c r="C493" s="349"/>
      <c r="D493" s="350"/>
    </row>
    <row r="494" spans="1:36" x14ac:dyDescent="0.25">
      <c r="B494" s="350"/>
      <c r="C494" s="350"/>
      <c r="D494" s="350"/>
    </row>
    <row r="495" spans="1:36" x14ac:dyDescent="0.25">
      <c r="B495" s="1051"/>
      <c r="C495" s="1051"/>
      <c r="D495" s="350"/>
    </row>
  </sheetData>
  <sheetProtection formatCells="0" formatColumns="0" formatRows="0" insertRows="0"/>
  <mergeCells count="391">
    <mergeCell ref="AH291:AH310"/>
    <mergeCell ref="AI291:AI310"/>
    <mergeCell ref="AJ291:AJ310"/>
    <mergeCell ref="A251:A270"/>
    <mergeCell ref="AI451:AI470"/>
    <mergeCell ref="AJ451:AJ470"/>
    <mergeCell ref="A471:A490"/>
    <mergeCell ref="B471:B490"/>
    <mergeCell ref="C471:C490"/>
    <mergeCell ref="D471:D490"/>
    <mergeCell ref="Z471:Z490"/>
    <mergeCell ref="AA471:AA490"/>
    <mergeCell ref="AB471:AB490"/>
    <mergeCell ref="AC471:AC490"/>
    <mergeCell ref="AD471:AD490"/>
    <mergeCell ref="AE471:AE490"/>
    <mergeCell ref="AF471:AF490"/>
    <mergeCell ref="AG471:AG490"/>
    <mergeCell ref="AH471:AH490"/>
    <mergeCell ref="AI471:AI490"/>
    <mergeCell ref="AJ471:AJ490"/>
    <mergeCell ref="A451:A470"/>
    <mergeCell ref="B451:B470"/>
    <mergeCell ref="C451:C470"/>
    <mergeCell ref="B251:B270"/>
    <mergeCell ref="C251:C270"/>
    <mergeCell ref="D251:D270"/>
    <mergeCell ref="Z251:Z270"/>
    <mergeCell ref="AA251:AA270"/>
    <mergeCell ref="AB251:AB270"/>
    <mergeCell ref="AC251:AC270"/>
    <mergeCell ref="AD251:AD270"/>
    <mergeCell ref="A8:A11"/>
    <mergeCell ref="B8:B11"/>
    <mergeCell ref="C8:C11"/>
    <mergeCell ref="D8:D11"/>
    <mergeCell ref="E8:E11"/>
    <mergeCell ref="F8:Q8"/>
    <mergeCell ref="R8:U9"/>
    <mergeCell ref="AD8:AG9"/>
    <mergeCell ref="A31:A50"/>
    <mergeCell ref="B31:B50"/>
    <mergeCell ref="C31:C50"/>
    <mergeCell ref="D31:D50"/>
    <mergeCell ref="Z31:Z50"/>
    <mergeCell ref="AA31:AA50"/>
    <mergeCell ref="AB31:AB50"/>
    <mergeCell ref="AB12:AB30"/>
    <mergeCell ref="AH8:AH1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C12:AC30"/>
    <mergeCell ref="A12:A30"/>
    <mergeCell ref="B12:B30"/>
    <mergeCell ref="C12:C30"/>
    <mergeCell ref="D12:D30"/>
    <mergeCell ref="Z12:Z30"/>
    <mergeCell ref="AA12:AA30"/>
    <mergeCell ref="D51:D70"/>
    <mergeCell ref="Z51:Z70"/>
    <mergeCell ref="AA51:AA70"/>
    <mergeCell ref="AB51:AB70"/>
    <mergeCell ref="AC51:AC70"/>
    <mergeCell ref="AC31:AC50"/>
    <mergeCell ref="AH12:AH30"/>
    <mergeCell ref="AI12:AI30"/>
    <mergeCell ref="AJ12:AJ30"/>
    <mergeCell ref="AD12:AD30"/>
    <mergeCell ref="AE12:AE30"/>
    <mergeCell ref="AF12:AF30"/>
    <mergeCell ref="AG12:AG30"/>
    <mergeCell ref="AI31:AI50"/>
    <mergeCell ref="AJ31:AJ50"/>
    <mergeCell ref="AD31:AD50"/>
    <mergeCell ref="AE31:AE50"/>
    <mergeCell ref="AF31:AF50"/>
    <mergeCell ref="AG31:AG50"/>
    <mergeCell ref="AH31:AH50"/>
    <mergeCell ref="AA91:AA110"/>
    <mergeCell ref="AI111:AI130"/>
    <mergeCell ref="AJ111:AJ130"/>
    <mergeCell ref="AI71:AI90"/>
    <mergeCell ref="AJ71:AJ90"/>
    <mergeCell ref="AD111:AD130"/>
    <mergeCell ref="AE111:AE130"/>
    <mergeCell ref="AF111:AF130"/>
    <mergeCell ref="AG111:AG130"/>
    <mergeCell ref="AH111:AH130"/>
    <mergeCell ref="AJ51:AJ70"/>
    <mergeCell ref="A71:A90"/>
    <mergeCell ref="B71:B90"/>
    <mergeCell ref="C71:C90"/>
    <mergeCell ref="D71:D90"/>
    <mergeCell ref="Z71:Z90"/>
    <mergeCell ref="AA71:AA90"/>
    <mergeCell ref="AB71:AB90"/>
    <mergeCell ref="AC71:AC90"/>
    <mergeCell ref="AD71:AD90"/>
    <mergeCell ref="AD51:AD70"/>
    <mergeCell ref="AE51:AE70"/>
    <mergeCell ref="AF51:AF70"/>
    <mergeCell ref="AG51:AG70"/>
    <mergeCell ref="AH51:AH70"/>
    <mergeCell ref="AI51:AI70"/>
    <mergeCell ref="A51:A70"/>
    <mergeCell ref="B51:B70"/>
    <mergeCell ref="C51:C70"/>
    <mergeCell ref="AE71:AE90"/>
    <mergeCell ref="AF71:AF90"/>
    <mergeCell ref="AG71:AG90"/>
    <mergeCell ref="AH71:AH90"/>
    <mergeCell ref="AB131:AB150"/>
    <mergeCell ref="AC131:AC150"/>
    <mergeCell ref="AC111:AC130"/>
    <mergeCell ref="AH91:AH110"/>
    <mergeCell ref="AI91:AI110"/>
    <mergeCell ref="AJ91:AJ110"/>
    <mergeCell ref="A111:A130"/>
    <mergeCell ref="B111:B130"/>
    <mergeCell ref="C111:C130"/>
    <mergeCell ref="D111:D130"/>
    <mergeCell ref="Z111:Z130"/>
    <mergeCell ref="AA111:AA130"/>
    <mergeCell ref="AB111:AB130"/>
    <mergeCell ref="AB91:AB110"/>
    <mergeCell ref="AC91:AC110"/>
    <mergeCell ref="AD91:AD110"/>
    <mergeCell ref="AE91:AE110"/>
    <mergeCell ref="AF91:AF110"/>
    <mergeCell ref="AG91:AG110"/>
    <mergeCell ref="A91:A110"/>
    <mergeCell ref="B91:B110"/>
    <mergeCell ref="C91:C110"/>
    <mergeCell ref="D91:D110"/>
    <mergeCell ref="Z91:Z110"/>
    <mergeCell ref="AE151:AE170"/>
    <mergeCell ref="AF151:AF170"/>
    <mergeCell ref="AG151:AG170"/>
    <mergeCell ref="AH151:AH170"/>
    <mergeCell ref="AI151:AI170"/>
    <mergeCell ref="AJ151:AJ170"/>
    <mergeCell ref="AJ131:AJ150"/>
    <mergeCell ref="A151:A170"/>
    <mergeCell ref="B151:B170"/>
    <mergeCell ref="C151:C170"/>
    <mergeCell ref="D151:D170"/>
    <mergeCell ref="Z151:Z170"/>
    <mergeCell ref="AA151:AA170"/>
    <mergeCell ref="AB151:AB170"/>
    <mergeCell ref="AC151:AC170"/>
    <mergeCell ref="AD151:AD170"/>
    <mergeCell ref="AD131:AD150"/>
    <mergeCell ref="AE131:AE150"/>
    <mergeCell ref="AF131:AF150"/>
    <mergeCell ref="AG131:AG150"/>
    <mergeCell ref="AH131:AH150"/>
    <mergeCell ref="AI131:AI150"/>
    <mergeCell ref="A131:A150"/>
    <mergeCell ref="B131:B150"/>
    <mergeCell ref="C131:C150"/>
    <mergeCell ref="D131:D150"/>
    <mergeCell ref="Z131:Z150"/>
    <mergeCell ref="AA131:AA150"/>
    <mergeCell ref="A191:A210"/>
    <mergeCell ref="B191:B210"/>
    <mergeCell ref="C191:C210"/>
    <mergeCell ref="D191:D210"/>
    <mergeCell ref="Z191:Z210"/>
    <mergeCell ref="AA191:AA210"/>
    <mergeCell ref="AB191:AB210"/>
    <mergeCell ref="AB171:AB190"/>
    <mergeCell ref="AC171:AC190"/>
    <mergeCell ref="A171:A190"/>
    <mergeCell ref="B171:B190"/>
    <mergeCell ref="C171:C190"/>
    <mergeCell ref="D171:D190"/>
    <mergeCell ref="Z171:Z190"/>
    <mergeCell ref="AA171:AA190"/>
    <mergeCell ref="D211:D230"/>
    <mergeCell ref="Z211:Z230"/>
    <mergeCell ref="AA211:AA230"/>
    <mergeCell ref="AB211:AB230"/>
    <mergeCell ref="AC211:AC230"/>
    <mergeCell ref="AC191:AC210"/>
    <mergeCell ref="AH171:AH190"/>
    <mergeCell ref="AI171:AI190"/>
    <mergeCell ref="AJ171:AJ190"/>
    <mergeCell ref="AD171:AD190"/>
    <mergeCell ref="AE171:AE190"/>
    <mergeCell ref="AF171:AF190"/>
    <mergeCell ref="AG171:AG190"/>
    <mergeCell ref="AI191:AI210"/>
    <mergeCell ref="AJ191:AJ210"/>
    <mergeCell ref="AD191:AD210"/>
    <mergeCell ref="AE191:AE210"/>
    <mergeCell ref="AF191:AF210"/>
    <mergeCell ref="AG191:AG210"/>
    <mergeCell ref="AH191:AH210"/>
    <mergeCell ref="AJ211:AJ230"/>
    <mergeCell ref="AD211:AD230"/>
    <mergeCell ref="AE211:AE230"/>
    <mergeCell ref="AF211:AF230"/>
    <mergeCell ref="AE231:AE250"/>
    <mergeCell ref="AF231:AF250"/>
    <mergeCell ref="AG231:AG250"/>
    <mergeCell ref="AH231:AH250"/>
    <mergeCell ref="AA271:AA290"/>
    <mergeCell ref="AI311:AI330"/>
    <mergeCell ref="AJ311:AJ330"/>
    <mergeCell ref="AI231:AI250"/>
    <mergeCell ref="AJ231:AJ250"/>
    <mergeCell ref="AJ271:AJ290"/>
    <mergeCell ref="AH311:AH330"/>
    <mergeCell ref="AE251:AE270"/>
    <mergeCell ref="AF251:AF270"/>
    <mergeCell ref="AG251:AG270"/>
    <mergeCell ref="AH251:AH270"/>
    <mergeCell ref="AI251:AI270"/>
    <mergeCell ref="AJ251:AJ270"/>
    <mergeCell ref="AA291:AA310"/>
    <mergeCell ref="AB291:AB310"/>
    <mergeCell ref="AC291:AC310"/>
    <mergeCell ref="AD291:AD310"/>
    <mergeCell ref="AE291:AE310"/>
    <mergeCell ref="AF291:AF310"/>
    <mergeCell ref="AG291:AG310"/>
    <mergeCell ref="A231:A250"/>
    <mergeCell ref="B231:B250"/>
    <mergeCell ref="C231:C250"/>
    <mergeCell ref="D231:D250"/>
    <mergeCell ref="Z231:Z250"/>
    <mergeCell ref="AA231:AA250"/>
    <mergeCell ref="AB231:AB250"/>
    <mergeCell ref="AC231:AC250"/>
    <mergeCell ref="AD231:AD250"/>
    <mergeCell ref="AG211:AG230"/>
    <mergeCell ref="AH211:AH230"/>
    <mergeCell ref="AI211:AI230"/>
    <mergeCell ref="A211:A230"/>
    <mergeCell ref="B211:B230"/>
    <mergeCell ref="C211:C230"/>
    <mergeCell ref="AB331:AB350"/>
    <mergeCell ref="AC331:AC350"/>
    <mergeCell ref="AC311:AC330"/>
    <mergeCell ref="AH271:AH290"/>
    <mergeCell ref="AI271:AI290"/>
    <mergeCell ref="A311:A330"/>
    <mergeCell ref="B311:B330"/>
    <mergeCell ref="C311:C330"/>
    <mergeCell ref="D311:D330"/>
    <mergeCell ref="Z311:Z330"/>
    <mergeCell ref="AA311:AA330"/>
    <mergeCell ref="AB311:AB330"/>
    <mergeCell ref="AB271:AB290"/>
    <mergeCell ref="AC271:AC290"/>
    <mergeCell ref="AD271:AD290"/>
    <mergeCell ref="AE271:AE290"/>
    <mergeCell ref="AF271:AF290"/>
    <mergeCell ref="AG271:AG290"/>
    <mergeCell ref="A271:A290"/>
    <mergeCell ref="B271:B290"/>
    <mergeCell ref="C271:C290"/>
    <mergeCell ref="D271:D290"/>
    <mergeCell ref="Z271:Z290"/>
    <mergeCell ref="AD311:AD330"/>
    <mergeCell ref="AE311:AE330"/>
    <mergeCell ref="AF311:AF330"/>
    <mergeCell ref="AG311:AG330"/>
    <mergeCell ref="A291:A310"/>
    <mergeCell ref="B291:B310"/>
    <mergeCell ref="C291:C310"/>
    <mergeCell ref="D291:D310"/>
    <mergeCell ref="Z291:Z310"/>
    <mergeCell ref="AE351:AE370"/>
    <mergeCell ref="AF351:AF370"/>
    <mergeCell ref="AG351:AG370"/>
    <mergeCell ref="AH351:AH370"/>
    <mergeCell ref="AI351:AI370"/>
    <mergeCell ref="AJ351:AJ370"/>
    <mergeCell ref="AJ331:AJ350"/>
    <mergeCell ref="A351:A370"/>
    <mergeCell ref="B351:B370"/>
    <mergeCell ref="C351:C370"/>
    <mergeCell ref="D351:D370"/>
    <mergeCell ref="Z351:Z370"/>
    <mergeCell ref="AA351:AA370"/>
    <mergeCell ref="AB351:AB370"/>
    <mergeCell ref="AC351:AC370"/>
    <mergeCell ref="AD351:AD370"/>
    <mergeCell ref="AD331:AD350"/>
    <mergeCell ref="AE331:AE350"/>
    <mergeCell ref="AF331:AF350"/>
    <mergeCell ref="AG331:AG350"/>
    <mergeCell ref="AH331:AH350"/>
    <mergeCell ref="AI331:AI350"/>
    <mergeCell ref="A331:A350"/>
    <mergeCell ref="B331:B350"/>
    <mergeCell ref="C331:C350"/>
    <mergeCell ref="D331:D350"/>
    <mergeCell ref="Z331:Z350"/>
    <mergeCell ref="AA331:AA350"/>
    <mergeCell ref="AH371:AH390"/>
    <mergeCell ref="AI371:AI390"/>
    <mergeCell ref="AJ371:AJ390"/>
    <mergeCell ref="A391:A410"/>
    <mergeCell ref="B391:B410"/>
    <mergeCell ref="C391:C410"/>
    <mergeCell ref="D391:D410"/>
    <mergeCell ref="Z391:Z410"/>
    <mergeCell ref="AA391:AA410"/>
    <mergeCell ref="AB391:AB410"/>
    <mergeCell ref="AB371:AB390"/>
    <mergeCell ref="AC371:AC390"/>
    <mergeCell ref="AD371:AD390"/>
    <mergeCell ref="AE371:AE390"/>
    <mergeCell ref="AF371:AF390"/>
    <mergeCell ref="AG371:AG390"/>
    <mergeCell ref="A371:A390"/>
    <mergeCell ref="B371:B390"/>
    <mergeCell ref="C371:C390"/>
    <mergeCell ref="D371:D390"/>
    <mergeCell ref="Z371:Z390"/>
    <mergeCell ref="AA371:AA390"/>
    <mergeCell ref="AI391:AI410"/>
    <mergeCell ref="AJ391:AJ410"/>
    <mergeCell ref="AD391:AD410"/>
    <mergeCell ref="AE391:AE410"/>
    <mergeCell ref="AF391:AF410"/>
    <mergeCell ref="AG391:AG410"/>
    <mergeCell ref="AH391:AH410"/>
    <mergeCell ref="AC391:AC410"/>
    <mergeCell ref="B495:C495"/>
    <mergeCell ref="AE431:AE450"/>
    <mergeCell ref="AF431:AF450"/>
    <mergeCell ref="AG431:AG450"/>
    <mergeCell ref="AH431:AH450"/>
    <mergeCell ref="B411:B430"/>
    <mergeCell ref="C411:C430"/>
    <mergeCell ref="D411:D430"/>
    <mergeCell ref="Z411:Z430"/>
    <mergeCell ref="AA411:AA430"/>
    <mergeCell ref="AB411:AB430"/>
    <mergeCell ref="AC411:AC430"/>
    <mergeCell ref="AE451:AE470"/>
    <mergeCell ref="AF451:AF470"/>
    <mergeCell ref="AG451:AG470"/>
    <mergeCell ref="AH451:AH470"/>
    <mergeCell ref="AC451:AC470"/>
    <mergeCell ref="AD451:AD470"/>
    <mergeCell ref="D451:D470"/>
    <mergeCell ref="Z451:Z470"/>
    <mergeCell ref="AA451:AA470"/>
    <mergeCell ref="AB451:AB470"/>
    <mergeCell ref="AI431:AI450"/>
    <mergeCell ref="AJ431:AJ450"/>
    <mergeCell ref="AJ411:AJ430"/>
    <mergeCell ref="A431:A450"/>
    <mergeCell ref="B431:B450"/>
    <mergeCell ref="C431:C450"/>
    <mergeCell ref="D431:D450"/>
    <mergeCell ref="Z431:Z450"/>
    <mergeCell ref="AA431:AA450"/>
    <mergeCell ref="AB431:AB450"/>
    <mergeCell ref="AC431:AC450"/>
    <mergeCell ref="AD431:AD450"/>
    <mergeCell ref="AD411:AD430"/>
    <mergeCell ref="AE411:AE430"/>
    <mergeCell ref="AF411:AF430"/>
    <mergeCell ref="AG411:AG430"/>
    <mergeCell ref="AH411:AH430"/>
    <mergeCell ref="AI411:AI430"/>
    <mergeCell ref="A411:A430"/>
  </mergeCells>
  <pageMargins left="0.7" right="0.7" top="0.75" bottom="0.75" header="0.3" footer="0.3"/>
  <pageSetup paperSize="9" scale="50" orientation="portrait" r:id="rId1"/>
  <rowBreaks count="2" manualBreakCount="2">
    <brk id="70" max="16383" man="1"/>
    <brk id="150" max="16383" man="1"/>
  </rowBreaks>
  <colBreaks count="1" manualBreakCount="1">
    <brk id="4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8"/>
  <sheetViews>
    <sheetView view="pageBreakPreview" topLeftCell="V37" zoomScale="60" zoomScaleNormal="80" workbookViewId="0">
      <selection activeCell="AJ20" sqref="AJ20:AJ24"/>
    </sheetView>
  </sheetViews>
  <sheetFormatPr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2" style="40" customWidth="1"/>
    <col min="37" max="37" width="12.140625" style="40" customWidth="1"/>
    <col min="38" max="16384" width="9.140625" style="40"/>
  </cols>
  <sheetData>
    <row r="1" spans="1:37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7" x14ac:dyDescent="0.25">
      <c r="A2" s="38"/>
      <c r="B2" s="735" t="s">
        <v>137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7"/>
      <c r="R2" s="38"/>
      <c r="S2" s="38"/>
      <c r="T2" s="38"/>
      <c r="U2" s="39"/>
      <c r="V2" s="39"/>
    </row>
    <row r="3" spans="1:37" x14ac:dyDescent="0.25">
      <c r="A3" s="38"/>
      <c r="B3" s="738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40"/>
      <c r="R3" s="38"/>
      <c r="S3" s="38"/>
      <c r="T3" s="38"/>
      <c r="U3" s="39"/>
      <c r="V3" s="39"/>
    </row>
    <row r="4" spans="1:37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7" ht="20.25" x14ac:dyDescent="0.25">
      <c r="A5" s="38"/>
      <c r="B5" s="41"/>
      <c r="C5" s="41"/>
      <c r="D5" s="41"/>
      <c r="E5" s="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2" t="s">
        <v>1</v>
      </c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742"/>
    </row>
    <row r="6" spans="1:37" ht="30" customHeight="1" x14ac:dyDescent="0.25">
      <c r="A6" s="38"/>
      <c r="B6" s="41"/>
      <c r="C6" s="41"/>
      <c r="D6" s="41"/>
      <c r="E6" s="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</row>
    <row r="7" spans="1:37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7" ht="31.5" customHeight="1" thickBot="1" x14ac:dyDescent="0.3">
      <c r="A8" s="755" t="s">
        <v>2</v>
      </c>
      <c r="B8" s="758" t="s">
        <v>3</v>
      </c>
      <c r="C8" s="761" t="s">
        <v>4</v>
      </c>
      <c r="D8" s="761" t="s">
        <v>5</v>
      </c>
      <c r="E8" s="758" t="s">
        <v>6</v>
      </c>
      <c r="F8" s="743" t="s">
        <v>7</v>
      </c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4"/>
      <c r="R8" s="764" t="s">
        <v>8</v>
      </c>
      <c r="S8" s="765"/>
      <c r="T8" s="765"/>
      <c r="U8" s="766"/>
      <c r="V8" s="749" t="s">
        <v>9</v>
      </c>
      <c r="W8" s="750"/>
      <c r="X8" s="750"/>
      <c r="Y8" s="751"/>
      <c r="Z8" s="749" t="s">
        <v>10</v>
      </c>
      <c r="AA8" s="750"/>
      <c r="AB8" s="750"/>
      <c r="AC8" s="751"/>
      <c r="AD8" s="749" t="s">
        <v>11</v>
      </c>
      <c r="AE8" s="750"/>
      <c r="AF8" s="750"/>
      <c r="AG8" s="751"/>
      <c r="AH8" s="727" t="s">
        <v>12</v>
      </c>
      <c r="AI8" s="730" t="s">
        <v>13</v>
      </c>
      <c r="AJ8" s="730" t="s">
        <v>14</v>
      </c>
      <c r="AK8" s="730" t="s">
        <v>138</v>
      </c>
    </row>
    <row r="9" spans="1:37" ht="33" customHeight="1" thickBot="1" x14ac:dyDescent="0.3">
      <c r="A9" s="756"/>
      <c r="B9" s="759"/>
      <c r="C9" s="762"/>
      <c r="D9" s="762"/>
      <c r="E9" s="759"/>
      <c r="F9" s="743" t="s">
        <v>15</v>
      </c>
      <c r="G9" s="745"/>
      <c r="H9" s="745"/>
      <c r="I9" s="745"/>
      <c r="J9" s="745"/>
      <c r="K9" s="744"/>
      <c r="L9" s="743" t="s">
        <v>16</v>
      </c>
      <c r="M9" s="745"/>
      <c r="N9" s="745"/>
      <c r="O9" s="745"/>
      <c r="P9" s="745"/>
      <c r="Q9" s="744"/>
      <c r="R9" s="767"/>
      <c r="S9" s="768"/>
      <c r="T9" s="768"/>
      <c r="U9" s="769"/>
      <c r="V9" s="752"/>
      <c r="W9" s="753"/>
      <c r="X9" s="753"/>
      <c r="Y9" s="754"/>
      <c r="Z9" s="752"/>
      <c r="AA9" s="753"/>
      <c r="AB9" s="753"/>
      <c r="AC9" s="754"/>
      <c r="AD9" s="752"/>
      <c r="AE9" s="753"/>
      <c r="AF9" s="753"/>
      <c r="AG9" s="754"/>
      <c r="AH9" s="728"/>
      <c r="AI9" s="731"/>
      <c r="AJ9" s="731"/>
      <c r="AK9" s="731"/>
    </row>
    <row r="10" spans="1:37" ht="16.5" thickBot="1" x14ac:dyDescent="0.3">
      <c r="A10" s="756"/>
      <c r="B10" s="759"/>
      <c r="C10" s="762"/>
      <c r="D10" s="762"/>
      <c r="E10" s="759"/>
      <c r="F10" s="746">
        <v>1000.4166666666666</v>
      </c>
      <c r="G10" s="747"/>
      <c r="H10" s="748"/>
      <c r="I10" s="746">
        <v>1000.7916666666666</v>
      </c>
      <c r="J10" s="747"/>
      <c r="K10" s="748"/>
      <c r="L10" s="746">
        <v>1000.4166666666666</v>
      </c>
      <c r="M10" s="747"/>
      <c r="N10" s="748"/>
      <c r="O10" s="746">
        <v>1000.7916666666666</v>
      </c>
      <c r="P10" s="747"/>
      <c r="Q10" s="748"/>
      <c r="R10" s="743" t="s">
        <v>15</v>
      </c>
      <c r="S10" s="744"/>
      <c r="T10" s="743" t="s">
        <v>16</v>
      </c>
      <c r="U10" s="744"/>
      <c r="V10" s="733" t="s">
        <v>15</v>
      </c>
      <c r="W10" s="734"/>
      <c r="X10" s="733" t="s">
        <v>16</v>
      </c>
      <c r="Y10" s="734"/>
      <c r="Z10" s="733" t="s">
        <v>15</v>
      </c>
      <c r="AA10" s="734"/>
      <c r="AB10" s="733" t="s">
        <v>16</v>
      </c>
      <c r="AC10" s="734"/>
      <c r="AD10" s="733" t="s">
        <v>15</v>
      </c>
      <c r="AE10" s="734"/>
      <c r="AF10" s="733" t="s">
        <v>16</v>
      </c>
      <c r="AG10" s="734"/>
      <c r="AH10" s="728"/>
      <c r="AI10" s="731"/>
      <c r="AJ10" s="731"/>
      <c r="AK10" s="731"/>
    </row>
    <row r="11" spans="1:37" ht="16.5" thickBot="1" x14ac:dyDescent="0.3">
      <c r="A11" s="757"/>
      <c r="B11" s="760"/>
      <c r="C11" s="763"/>
      <c r="D11" s="763"/>
      <c r="E11" s="760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729"/>
      <c r="AI11" s="732"/>
      <c r="AJ11" s="732"/>
      <c r="AK11" s="732"/>
    </row>
    <row r="12" spans="1:37" ht="19.5" thickBot="1" x14ac:dyDescent="0.3">
      <c r="A12" s="724">
        <v>1</v>
      </c>
      <c r="B12" s="725" t="s">
        <v>24</v>
      </c>
      <c r="C12" s="725" t="s">
        <v>93</v>
      </c>
      <c r="D12" s="688">
        <f>100*0.9</f>
        <v>90</v>
      </c>
      <c r="E12" s="81" t="s">
        <v>139</v>
      </c>
      <c r="F12" s="81">
        <v>11</v>
      </c>
      <c r="G12" s="81">
        <v>27</v>
      </c>
      <c r="H12" s="81">
        <v>8</v>
      </c>
      <c r="I12" s="81">
        <v>10</v>
      </c>
      <c r="J12" s="81">
        <v>36</v>
      </c>
      <c r="K12" s="81">
        <v>17</v>
      </c>
      <c r="L12" s="81">
        <v>19</v>
      </c>
      <c r="M12" s="81">
        <v>26</v>
      </c>
      <c r="N12" s="81">
        <v>21</v>
      </c>
      <c r="O12" s="81">
        <v>10</v>
      </c>
      <c r="P12" s="81">
        <v>16</v>
      </c>
      <c r="Q12" s="81">
        <v>31</v>
      </c>
      <c r="R12" s="82">
        <v>225</v>
      </c>
      <c r="S12" s="82">
        <v>225</v>
      </c>
      <c r="T12" s="82">
        <v>223</v>
      </c>
      <c r="U12" s="82" t="s">
        <v>140</v>
      </c>
      <c r="V12" s="90">
        <f>IF(AND(F12=0,G12=0,H12=0),0,IF(AND(F12=0,G12=0),H12,IF(AND(F12=0,H12=0),G12,IF(AND(G12=0,H12=0),F12,IF(F12=0,(G12+H12)/2,IF(G12=0,(F12+H12)/2,IF(H12=0,(F12+G12)/2,(F12+G12+H12)/3)))))))</f>
        <v>15.333333333333334</v>
      </c>
      <c r="W12" s="90">
        <f>IF(AND(I12=0,J12=0,K12=0),0,IF(AND(I12=0,J12=0),K12,IF(AND(I12=0,K12=0),J12,IF(AND(J12=0,K12=0),I12,IF(I12=0,(J12+K12)/2,IF(J12=0,(I12+K12)/2,IF(K12=0,(I12+J12)/2,(I12+J12+K12)/3)))))))</f>
        <v>21</v>
      </c>
      <c r="X12" s="90">
        <f>IF(AND(L12=0,M12=0,N12=0),0,IF(AND(L12=0,M12=0),N12,IF(AND(L12=0,N12=0),M12,IF(AND(M12=0,N12=0),L12,IF(L12=0,(M12+N12)/2,IF(M12=0,(L12+N12)/2,IF(N12=0,(L12+M12)/2,(L12+M12+N12)/3)))))))</f>
        <v>22</v>
      </c>
      <c r="Y12" s="91">
        <f t="shared" ref="Y12:Y37" si="0">IF(AND(O12=0,P12=0,Q12=0),0,IF(AND(O12=0,P12=0),Q12,IF(AND(O12=0,Q12=0),P12,IF(AND(P12=0,Q12=0),O12,IF(O12=0,(P12+Q12)/2,IF(P12=0,(O12+Q12)/2,IF(Q12=0,(O12+P12)/2,(O12+P12+Q12)/3)))))))</f>
        <v>19</v>
      </c>
      <c r="Z12" s="500">
        <f>SUM(V12:V16)</f>
        <v>42.9</v>
      </c>
      <c r="AA12" s="485">
        <f>SUM(W12:W16)</f>
        <v>40.666666666666664</v>
      </c>
      <c r="AB12" s="485">
        <f>SUM(X12:X16)</f>
        <v>49.666666666666664</v>
      </c>
      <c r="AC12" s="485">
        <f>SUM(Y12:Y16)</f>
        <v>46.666666666666664</v>
      </c>
      <c r="AD12" s="485">
        <f>Z12*0.38*0.9*SQRT(3)</f>
        <v>25.41230303848905</v>
      </c>
      <c r="AE12" s="485">
        <f t="shared" ref="AE12:AG12" si="1">AA12*0.38*0.9*SQRT(3)</f>
        <v>24.089362631667942</v>
      </c>
      <c r="AF12" s="485">
        <f t="shared" si="1"/>
        <v>29.420615017364941</v>
      </c>
      <c r="AG12" s="485">
        <f t="shared" si="1"/>
        <v>27.643530888799283</v>
      </c>
      <c r="AH12" s="485">
        <f>MAX(Z12:AC16)</f>
        <v>49.666666666666664</v>
      </c>
      <c r="AI12" s="982">
        <f>AH12*0.38*0.9*SQRT(3)</f>
        <v>29.420615017364941</v>
      </c>
      <c r="AJ12" s="982">
        <f>D12-AI12</f>
        <v>60.579384982635062</v>
      </c>
      <c r="AK12" s="982">
        <f>(D12-AJ12)/D12*100</f>
        <v>32.689572241516593</v>
      </c>
    </row>
    <row r="13" spans="1:37" ht="19.5" thickBot="1" x14ac:dyDescent="0.3">
      <c r="A13" s="719"/>
      <c r="B13" s="722"/>
      <c r="C13" s="722"/>
      <c r="D13" s="714"/>
      <c r="E13" s="53" t="s">
        <v>141</v>
      </c>
      <c r="F13" s="53">
        <v>4.5</v>
      </c>
      <c r="G13" s="53">
        <v>11</v>
      </c>
      <c r="H13" s="53">
        <v>14</v>
      </c>
      <c r="I13" s="53">
        <v>16</v>
      </c>
      <c r="J13" s="53">
        <v>12</v>
      </c>
      <c r="K13" s="53">
        <v>17</v>
      </c>
      <c r="L13" s="53">
        <v>20</v>
      </c>
      <c r="M13" s="53">
        <v>15</v>
      </c>
      <c r="N13" s="53">
        <v>25</v>
      </c>
      <c r="O13" s="53">
        <v>15</v>
      </c>
      <c r="P13" s="53">
        <v>19</v>
      </c>
      <c r="Q13" s="53">
        <v>33</v>
      </c>
      <c r="R13" s="54">
        <v>225</v>
      </c>
      <c r="S13" s="54">
        <v>225</v>
      </c>
      <c r="T13" s="82">
        <v>223</v>
      </c>
      <c r="U13" s="82">
        <v>230</v>
      </c>
      <c r="V13" s="66">
        <f>IF(AND(F13=0,G13=0,H13=0),0,IF(AND(F13=0,G13=0),H13,IF(AND(F13=0,H13=0),G13,IF(AND(G13=0,H13=0),F13,IF(F13=0,(G13+H13)/2,IF(G13=0,(F13+H13)/2,IF(H13=0,(F13+G13)/2,(F13+G13+H13)/3)))))))</f>
        <v>9.8333333333333339</v>
      </c>
      <c r="W13" s="66">
        <f>IF(AND(I13=0,J13=0,K13=0),0,IF(AND(I13=0,J13=0),K13,IF(AND(I13=0,K13=0),J13,IF(AND(J13=0,K13=0),I13,IF(I13=0,(J13+K13)/2,IF(J13=0,(I13+K13)/2,IF(K13=0,(I13+J13)/2,(I13+J13+K13)/3)))))))</f>
        <v>15</v>
      </c>
      <c r="X13" s="66">
        <f>IF(AND(L13=0,M13=0,N13=0),0,IF(AND(L13=0,M13=0),N13,IF(AND(L13=0,N13=0),M13,IF(AND(M13=0,N13=0),L13,IF(L13=0,(M13+N13)/2,IF(M13=0,(L13+N13)/2,IF(N13=0,(L13+M13)/2,(L13+M13+N13)/3)))))))</f>
        <v>20</v>
      </c>
      <c r="Y13" s="67">
        <f t="shared" si="0"/>
        <v>22.333333333333332</v>
      </c>
      <c r="Z13" s="501"/>
      <c r="AA13" s="486"/>
      <c r="AB13" s="486"/>
      <c r="AC13" s="486"/>
      <c r="AD13" s="486"/>
      <c r="AE13" s="486"/>
      <c r="AF13" s="486"/>
      <c r="AG13" s="486"/>
      <c r="AH13" s="486"/>
      <c r="AI13" s="983"/>
      <c r="AJ13" s="983"/>
      <c r="AK13" s="983"/>
    </row>
    <row r="14" spans="1:37" ht="19.5" thickBot="1" x14ac:dyDescent="0.3">
      <c r="A14" s="719"/>
      <c r="B14" s="722"/>
      <c r="C14" s="722"/>
      <c r="D14" s="714"/>
      <c r="E14" s="57" t="s">
        <v>142</v>
      </c>
      <c r="F14" s="57">
        <v>15</v>
      </c>
      <c r="G14" s="57">
        <v>8</v>
      </c>
      <c r="H14" s="57">
        <v>3.2</v>
      </c>
      <c r="I14" s="57">
        <v>8</v>
      </c>
      <c r="J14" s="57">
        <v>4</v>
      </c>
      <c r="K14" s="57">
        <v>2</v>
      </c>
      <c r="L14" s="57">
        <v>7</v>
      </c>
      <c r="M14" s="57">
        <v>8</v>
      </c>
      <c r="N14" s="57">
        <v>8</v>
      </c>
      <c r="O14" s="57">
        <v>4</v>
      </c>
      <c r="P14" s="57">
        <v>6</v>
      </c>
      <c r="Q14" s="57">
        <v>6</v>
      </c>
      <c r="R14" s="58">
        <v>225</v>
      </c>
      <c r="S14" s="58">
        <v>225</v>
      </c>
      <c r="T14" s="82">
        <v>223</v>
      </c>
      <c r="U14" s="82">
        <v>230</v>
      </c>
      <c r="V14" s="66">
        <f>IF(AND(F14=0,G14=0,H14=0),0,IF(AND(F14=0,G14=0),H14,IF(AND(F14=0,H14=0),G14,IF(AND(G14=0,H14=0),F14,IF(F14=0,(G14+H14)/2,IF(G14=0,(F14+H14)/2,IF(H14=0,(F14+G14)/2,(F14+G14+H14)/3)))))))</f>
        <v>8.7333333333333325</v>
      </c>
      <c r="W14" s="66">
        <f>IF(AND(I14=0,J14=0,K14=0),0,IF(AND(I14=0,J14=0),K14,IF(AND(I14=0,K14=0),J14,IF(AND(J14=0,K14=0),I14,IF(I14=0,(J14+K14)/2,IF(J14=0,(I14+K14)/2,IF(K14=0,(I14+J14)/2,(I14+J14+K14)/3)))))))</f>
        <v>4.666666666666667</v>
      </c>
      <c r="X14" s="66">
        <f>IF(AND(L14=0,M14=0,N14=0),0,IF(AND(L14=0,M14=0),N14,IF(AND(L14=0,N14=0),M14,IF(AND(M14=0,N14=0),L14,IF(L14=0,(M14+N14)/2,IF(M14=0,(L14+N14)/2,IF(N14=0,(L14+M14)/2,(L14+M14+N14)/3)))))))</f>
        <v>7.666666666666667</v>
      </c>
      <c r="Y14" s="67">
        <f t="shared" si="0"/>
        <v>5.333333333333333</v>
      </c>
      <c r="Z14" s="501"/>
      <c r="AA14" s="486"/>
      <c r="AB14" s="486"/>
      <c r="AC14" s="486"/>
      <c r="AD14" s="486"/>
      <c r="AE14" s="486"/>
      <c r="AF14" s="486"/>
      <c r="AG14" s="486"/>
      <c r="AH14" s="486"/>
      <c r="AI14" s="983"/>
      <c r="AJ14" s="983"/>
      <c r="AK14" s="983"/>
    </row>
    <row r="15" spans="1:37" ht="19.5" thickBot="1" x14ac:dyDescent="0.3">
      <c r="A15" s="719"/>
      <c r="B15" s="722"/>
      <c r="C15" s="722"/>
      <c r="D15" s="714"/>
      <c r="E15" s="53" t="s">
        <v>143</v>
      </c>
      <c r="F15" s="53">
        <v>0</v>
      </c>
      <c r="G15" s="53">
        <v>0</v>
      </c>
      <c r="H15" s="53">
        <v>9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4">
        <v>225</v>
      </c>
      <c r="S15" s="54">
        <v>225</v>
      </c>
      <c r="T15" s="92">
        <v>223</v>
      </c>
      <c r="U15" s="92">
        <v>230</v>
      </c>
      <c r="V15" s="66">
        <f>IF(AND(F15=0,G15=0,H15=0),0,IF(AND(F15=0,G15=0),H15,IF(AND(F15=0,H15=0),G15,IF(AND(G15=0,H15=0),F15,IF(F15=0,(G15+H15)/2,IF(G15=0,(F15+H15)/2,IF(H15=0,(F15+G15)/2,(F15+G15+H15)/3)))))))</f>
        <v>9</v>
      </c>
      <c r="W15" s="66">
        <f>IF(AND(I15=0,J15=0,K15=0),0,IF(AND(I15=0,J15=0),K15,IF(AND(I15=0,K15=0),J15,IF(AND(J15=0,K15=0),I15,IF(I15=0,(J15+K15)/2,IF(J15=0,(I15+K15)/2,IF(K15=0,(I15+J15)/2,(I15+J15+K15)/3)))))))</f>
        <v>0</v>
      </c>
      <c r="X15" s="66">
        <f>IF(AND(L15=0,M15=0,N15=0),0,IF(AND(L15=0,M15=0),N15,IF(AND(L15=0,N15=0),M15,IF(AND(M15=0,N15=0),L15,IF(L15=0,(M15+N15)/2,IF(M15=0,(L15+N15)/2,IF(N15=0,(L15+M15)/2,(L15+M15+N15)/3)))))))</f>
        <v>0</v>
      </c>
      <c r="Y15" s="67">
        <f t="shared" si="0"/>
        <v>0</v>
      </c>
      <c r="Z15" s="501"/>
      <c r="AA15" s="486"/>
      <c r="AB15" s="486"/>
      <c r="AC15" s="486"/>
      <c r="AD15" s="486"/>
      <c r="AE15" s="486"/>
      <c r="AF15" s="486"/>
      <c r="AG15" s="486"/>
      <c r="AH15" s="486"/>
      <c r="AI15" s="983"/>
      <c r="AJ15" s="983"/>
      <c r="AK15" s="983"/>
    </row>
    <row r="16" spans="1:37" ht="19.5" thickBot="1" x14ac:dyDescent="0.3">
      <c r="A16" s="720"/>
      <c r="B16" s="723"/>
      <c r="C16" s="723"/>
      <c r="D16" s="689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  <c r="S16" s="94"/>
      <c r="T16" s="95"/>
      <c r="U16" s="95"/>
      <c r="V16" s="70">
        <f>IF(AND(F16=0,G16=0,H16=0),0,IF(AND(F16=0,G16=0),H16,IF(AND(F16=0,H16=0),G16,IF(AND(G16=0,H16=0),F16,IF(F16=0,(G16+H16)/2,IF(G16=0,(F16+H16)/2,IF(H16=0,(F16+G16)/2,(F16+G16+H16)/3)))))))</f>
        <v>0</v>
      </c>
      <c r="W16" s="70">
        <f>IF(AND(I16=0,J16=0,K16=0),0,IF(AND(I16=0,J16=0),K16,IF(AND(I16=0,K16=0),J16,IF(AND(J16=0,K16=0),I16,IF(I16=0,(J16+K16)/2,IF(J16=0,(I16+K16)/2,IF(K16=0,(I16+J16)/2,(I16+J16+K16)/3)))))))</f>
        <v>0</v>
      </c>
      <c r="X16" s="70">
        <f>IF(AND(L16=0,M16=0,N16=0),0,IF(AND(L16=0,M16=0),N16,IF(AND(L16=0,N16=0),M16,IF(AND(M16=0,N16=0),L16,IF(L16=0,(M16+N16)/2,IF(M16=0,(L16+N16)/2,IF(N16=0,(L16+M16)/2,(L16+M16+N16)/3)))))))</f>
        <v>0</v>
      </c>
      <c r="Y16" s="71">
        <f t="shared" si="0"/>
        <v>0</v>
      </c>
      <c r="Z16" s="502"/>
      <c r="AA16" s="487"/>
      <c r="AB16" s="487"/>
      <c r="AC16" s="487"/>
      <c r="AD16" s="487"/>
      <c r="AE16" s="487"/>
      <c r="AF16" s="487"/>
      <c r="AG16" s="487"/>
      <c r="AH16" s="487"/>
      <c r="AI16" s="984"/>
      <c r="AJ16" s="984"/>
      <c r="AK16" s="984"/>
    </row>
    <row r="17" spans="1:37" ht="19.5" thickBot="1" x14ac:dyDescent="0.3">
      <c r="A17" s="724">
        <v>2</v>
      </c>
      <c r="B17" s="725" t="s">
        <v>28</v>
      </c>
      <c r="C17" s="688" t="s">
        <v>104</v>
      </c>
      <c r="D17" s="688">
        <f>250*0.9</f>
        <v>225</v>
      </c>
      <c r="E17" s="81" t="s">
        <v>144</v>
      </c>
      <c r="F17" s="87">
        <v>0</v>
      </c>
      <c r="G17" s="87">
        <v>0</v>
      </c>
      <c r="H17" s="87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87">
        <v>2</v>
      </c>
      <c r="P17" s="87">
        <v>1</v>
      </c>
      <c r="Q17" s="87">
        <v>1</v>
      </c>
      <c r="R17" s="96">
        <v>230</v>
      </c>
      <c r="S17" s="96">
        <v>230</v>
      </c>
      <c r="T17" s="81">
        <v>238</v>
      </c>
      <c r="U17" s="81">
        <v>238</v>
      </c>
      <c r="V17" s="90">
        <f t="shared" ref="V17:W33" si="2">IF(AND(F17=0,G17=0,H17=0),0,IF(AND(F17=0,G17=0),H17,IF(AND(F17=0,H17=0),G17,IF(AND(G17=0,H17=0),F17,IF(F17=0,(G17+H17)/2,IF(G17=0,(F17+H17)/2,IF(H17=0,(F17+G17)/2,(F17+G17+H17)/3)))))))</f>
        <v>0</v>
      </c>
      <c r="W17" s="90">
        <f t="shared" ref="W17:W37" si="3">IF(AND(I17=0,J17=0,K17=0),0,IF(AND(I17=0,J17=0),K17,IF(AND(I17=0,K17=0),J17,IF(AND(J17=0,K17=0),I17,IF(I17=0,(J17+K17)/2,IF(J17=0,(I17+K17)/2,IF(K17=0,(I17+J17)/2,(I17+J17+K17)/3)))))))</f>
        <v>0</v>
      </c>
      <c r="X17" s="90">
        <f t="shared" ref="X17:X37" si="4">IF(AND(L17=0,M17=0,N17=0),0,IF(AND(L17=0,M17=0),N17,IF(AND(L17=0,N17=0),M17,IF(AND(M17=0,N17=0),L17,IF(L17=0,(M17+N17)/2,IF(M17=0,(L17+N17)/2,IF(N17=0,(L17+M17)/2,(L17+M17+N17)/3)))))))</f>
        <v>0</v>
      </c>
      <c r="Y17" s="91">
        <f t="shared" si="0"/>
        <v>1.3333333333333333</v>
      </c>
      <c r="Z17" s="500">
        <f>SUM(V17:V19)</f>
        <v>2</v>
      </c>
      <c r="AA17" s="485">
        <f>SUM(W17:W19)</f>
        <v>1</v>
      </c>
      <c r="AB17" s="485">
        <f>SUM(X17:X19)</f>
        <v>6.333333333333333</v>
      </c>
      <c r="AC17" s="485">
        <f>SUM(Y17:Y19)</f>
        <v>1.3333333333333333</v>
      </c>
      <c r="AD17" s="485">
        <f t="shared" ref="AD17:AG25" si="5">Z17*0.38*0.9*SQRT(3)</f>
        <v>1.184722752377112</v>
      </c>
      <c r="AE17" s="485">
        <f t="shared" si="5"/>
        <v>0.592361376188556</v>
      </c>
      <c r="AF17" s="485">
        <f t="shared" si="5"/>
        <v>3.7516220491941881</v>
      </c>
      <c r="AG17" s="485">
        <f t="shared" si="5"/>
        <v>0.78981516825140796</v>
      </c>
      <c r="AH17" s="485">
        <f>MAX(Z17:AC19)</f>
        <v>6.333333333333333</v>
      </c>
      <c r="AI17" s="982">
        <f t="shared" ref="AI17" si="6">AH17*0.38*0.9*SQRT(3)</f>
        <v>3.7516220491941881</v>
      </c>
      <c r="AJ17" s="982">
        <f>D17-AI17</f>
        <v>221.2483779508058</v>
      </c>
      <c r="AK17" s="982">
        <f>(D17-AJ17)/D17*100</f>
        <v>1.6673875774196429</v>
      </c>
    </row>
    <row r="18" spans="1:37" ht="19.5" thickBot="1" x14ac:dyDescent="0.3">
      <c r="A18" s="719"/>
      <c r="B18" s="722"/>
      <c r="C18" s="714"/>
      <c r="D18" s="714"/>
      <c r="E18" s="53" t="s">
        <v>145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230</v>
      </c>
      <c r="S18" s="53">
        <v>230</v>
      </c>
      <c r="T18" s="81">
        <v>238</v>
      </c>
      <c r="U18" s="81">
        <v>238</v>
      </c>
      <c r="V18" s="66">
        <f t="shared" si="2"/>
        <v>0</v>
      </c>
      <c r="W18" s="66">
        <f t="shared" si="3"/>
        <v>0</v>
      </c>
      <c r="X18" s="66">
        <f t="shared" si="4"/>
        <v>0</v>
      </c>
      <c r="Y18" s="67">
        <f t="shared" si="0"/>
        <v>0</v>
      </c>
      <c r="Z18" s="501"/>
      <c r="AA18" s="486"/>
      <c r="AB18" s="486"/>
      <c r="AC18" s="486"/>
      <c r="AD18" s="486"/>
      <c r="AE18" s="486"/>
      <c r="AF18" s="486"/>
      <c r="AG18" s="486"/>
      <c r="AH18" s="486"/>
      <c r="AI18" s="983"/>
      <c r="AJ18" s="983"/>
      <c r="AK18" s="983"/>
    </row>
    <row r="19" spans="1:37" ht="32.25" thickBot="1" x14ac:dyDescent="0.3">
      <c r="A19" s="720"/>
      <c r="B19" s="723"/>
      <c r="C19" s="689"/>
      <c r="D19" s="689"/>
      <c r="E19" s="93" t="s">
        <v>146</v>
      </c>
      <c r="F19" s="93">
        <v>3</v>
      </c>
      <c r="G19" s="93">
        <v>0</v>
      </c>
      <c r="H19" s="93">
        <v>1</v>
      </c>
      <c r="I19" s="93">
        <v>0</v>
      </c>
      <c r="J19" s="93">
        <v>0</v>
      </c>
      <c r="K19" s="93">
        <v>9</v>
      </c>
      <c r="L19" s="93">
        <v>8</v>
      </c>
      <c r="M19" s="93">
        <v>8</v>
      </c>
      <c r="N19" s="93">
        <v>3</v>
      </c>
      <c r="O19" s="93">
        <v>0</v>
      </c>
      <c r="P19" s="93">
        <v>0</v>
      </c>
      <c r="Q19" s="93">
        <v>0</v>
      </c>
      <c r="R19" s="93">
        <v>230</v>
      </c>
      <c r="S19" s="93">
        <v>230</v>
      </c>
      <c r="T19" s="81">
        <v>238</v>
      </c>
      <c r="U19" s="81">
        <v>238</v>
      </c>
      <c r="V19" s="70">
        <f t="shared" si="2"/>
        <v>2</v>
      </c>
      <c r="W19" s="70">
        <f t="shared" si="2"/>
        <v>1</v>
      </c>
      <c r="X19" s="70">
        <f t="shared" si="4"/>
        <v>6.333333333333333</v>
      </c>
      <c r="Y19" s="71">
        <f t="shared" si="0"/>
        <v>0</v>
      </c>
      <c r="Z19" s="502"/>
      <c r="AA19" s="487"/>
      <c r="AB19" s="487"/>
      <c r="AC19" s="487"/>
      <c r="AD19" s="487"/>
      <c r="AE19" s="487"/>
      <c r="AF19" s="487"/>
      <c r="AG19" s="487"/>
      <c r="AH19" s="487"/>
      <c r="AI19" s="984"/>
      <c r="AJ19" s="984"/>
      <c r="AK19" s="984"/>
    </row>
    <row r="20" spans="1:37" ht="19.5" thickBot="1" x14ac:dyDescent="0.3">
      <c r="A20" s="770">
        <v>3</v>
      </c>
      <c r="B20" s="771" t="s">
        <v>147</v>
      </c>
      <c r="C20" s="700" t="s">
        <v>88</v>
      </c>
      <c r="D20" s="700">
        <f>160*0.9</f>
        <v>144</v>
      </c>
      <c r="E20" s="81" t="s">
        <v>148</v>
      </c>
      <c r="F20" s="81">
        <v>3</v>
      </c>
      <c r="G20" s="81">
        <v>0</v>
      </c>
      <c r="H20" s="81">
        <v>1</v>
      </c>
      <c r="I20" s="81">
        <v>0</v>
      </c>
      <c r="J20" s="81">
        <v>0</v>
      </c>
      <c r="K20" s="81">
        <v>9</v>
      </c>
      <c r="L20" s="81">
        <v>8</v>
      </c>
      <c r="M20" s="81">
        <v>8</v>
      </c>
      <c r="N20" s="81">
        <v>3</v>
      </c>
      <c r="O20" s="81">
        <v>2</v>
      </c>
      <c r="P20" s="81">
        <v>1</v>
      </c>
      <c r="Q20" s="81">
        <v>1</v>
      </c>
      <c r="R20" s="50">
        <v>230</v>
      </c>
      <c r="S20" s="50">
        <v>230</v>
      </c>
      <c r="T20" s="81">
        <v>228</v>
      </c>
      <c r="U20" s="81">
        <v>228</v>
      </c>
      <c r="V20" s="90">
        <f t="shared" si="2"/>
        <v>2</v>
      </c>
      <c r="W20" s="90">
        <f t="shared" si="3"/>
        <v>9</v>
      </c>
      <c r="X20" s="90">
        <f t="shared" si="4"/>
        <v>6.333333333333333</v>
      </c>
      <c r="Y20" s="91">
        <f t="shared" si="0"/>
        <v>1.3333333333333333</v>
      </c>
      <c r="Z20" s="500">
        <f>SUM(V20:V24)</f>
        <v>12.85</v>
      </c>
      <c r="AA20" s="485">
        <f>SUM(W20:W24)</f>
        <v>55</v>
      </c>
      <c r="AB20" s="485">
        <f>SUM(X20:X24)</f>
        <v>80</v>
      </c>
      <c r="AC20" s="485">
        <f>SUM(Y20:Y24)</f>
        <v>77.666666666666657</v>
      </c>
      <c r="AD20" s="485">
        <f t="shared" ref="AD20" si="7">Z20*0.38*0.9*SQRT(3)</f>
        <v>7.6118436840229453</v>
      </c>
      <c r="AE20" s="485">
        <f t="shared" si="5"/>
        <v>32.579875690370578</v>
      </c>
      <c r="AF20" s="485">
        <f t="shared" si="5"/>
        <v>47.388910095084476</v>
      </c>
      <c r="AG20" s="485">
        <f t="shared" si="5"/>
        <v>46.006733550644512</v>
      </c>
      <c r="AH20" s="485">
        <f>MAX(Z20:AC24)</f>
        <v>80</v>
      </c>
      <c r="AI20" s="982">
        <f t="shared" ref="AI20" si="8">AH20*0.38*0.9*SQRT(3)</f>
        <v>47.388910095084476</v>
      </c>
      <c r="AJ20" s="982">
        <f>D20-AI20</f>
        <v>96.611089904915531</v>
      </c>
      <c r="AK20" s="982">
        <f>(D20-AJ20)/D20*100</f>
        <v>32.90896534380866</v>
      </c>
    </row>
    <row r="21" spans="1:37" ht="19.5" thickBot="1" x14ac:dyDescent="0.3">
      <c r="A21" s="708"/>
      <c r="B21" s="716"/>
      <c r="C21" s="701"/>
      <c r="D21" s="701"/>
      <c r="E21" s="74" t="s">
        <v>149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4</v>
      </c>
      <c r="M21" s="53">
        <v>8</v>
      </c>
      <c r="N21" s="53">
        <v>7</v>
      </c>
      <c r="O21" s="53">
        <v>1</v>
      </c>
      <c r="P21" s="53">
        <v>2</v>
      </c>
      <c r="Q21" s="53">
        <v>2</v>
      </c>
      <c r="R21" s="53">
        <v>230</v>
      </c>
      <c r="S21" s="53">
        <v>230</v>
      </c>
      <c r="T21" s="81">
        <v>228</v>
      </c>
      <c r="U21" s="81">
        <v>228</v>
      </c>
      <c r="V21" s="66">
        <f t="shared" si="2"/>
        <v>0</v>
      </c>
      <c r="W21" s="66">
        <f t="shared" si="3"/>
        <v>0</v>
      </c>
      <c r="X21" s="66">
        <f t="shared" si="4"/>
        <v>6.333333333333333</v>
      </c>
      <c r="Y21" s="67">
        <f t="shared" si="0"/>
        <v>1.6666666666666667</v>
      </c>
      <c r="Z21" s="501"/>
      <c r="AA21" s="486"/>
      <c r="AB21" s="486"/>
      <c r="AC21" s="486"/>
      <c r="AD21" s="486"/>
      <c r="AE21" s="486"/>
      <c r="AF21" s="486"/>
      <c r="AG21" s="486"/>
      <c r="AH21" s="486"/>
      <c r="AI21" s="983"/>
      <c r="AJ21" s="983"/>
      <c r="AK21" s="983"/>
    </row>
    <row r="22" spans="1:37" ht="19.5" thickBot="1" x14ac:dyDescent="0.3">
      <c r="A22" s="1092"/>
      <c r="B22" s="773"/>
      <c r="C22" s="701"/>
      <c r="D22" s="701"/>
      <c r="E22" s="53" t="s">
        <v>150</v>
      </c>
      <c r="F22" s="74">
        <v>6</v>
      </c>
      <c r="G22" s="74">
        <v>0</v>
      </c>
      <c r="H22" s="74">
        <v>13</v>
      </c>
      <c r="I22" s="74">
        <v>20</v>
      </c>
      <c r="J22" s="74">
        <v>21</v>
      </c>
      <c r="K22" s="74">
        <v>28</v>
      </c>
      <c r="L22" s="74">
        <v>17</v>
      </c>
      <c r="M22" s="74">
        <v>13</v>
      </c>
      <c r="N22" s="74">
        <v>19</v>
      </c>
      <c r="O22" s="74">
        <v>20</v>
      </c>
      <c r="P22" s="74">
        <v>12</v>
      </c>
      <c r="Q22" s="74">
        <v>19</v>
      </c>
      <c r="R22" s="53">
        <v>230</v>
      </c>
      <c r="S22" s="53">
        <v>230</v>
      </c>
      <c r="T22" s="81">
        <v>228</v>
      </c>
      <c r="U22" s="81">
        <v>228</v>
      </c>
      <c r="V22" s="97">
        <f t="shared" si="2"/>
        <v>9.5</v>
      </c>
      <c r="W22" s="97">
        <f t="shared" si="3"/>
        <v>23</v>
      </c>
      <c r="X22" s="97">
        <f t="shared" si="4"/>
        <v>16.333333333333332</v>
      </c>
      <c r="Y22" s="98">
        <f t="shared" si="0"/>
        <v>17</v>
      </c>
      <c r="Z22" s="516"/>
      <c r="AA22" s="507"/>
      <c r="AB22" s="507"/>
      <c r="AC22" s="507"/>
      <c r="AD22" s="507"/>
      <c r="AE22" s="507"/>
      <c r="AF22" s="507"/>
      <c r="AG22" s="507"/>
      <c r="AH22" s="507"/>
      <c r="AI22" s="1078"/>
      <c r="AJ22" s="1078"/>
      <c r="AK22" s="1078"/>
    </row>
    <row r="23" spans="1:37" ht="19.5" thickBot="1" x14ac:dyDescent="0.3">
      <c r="A23" s="1092"/>
      <c r="B23" s="773"/>
      <c r="C23" s="701"/>
      <c r="D23" s="701"/>
      <c r="E23" s="53" t="s">
        <v>151</v>
      </c>
      <c r="F23" s="74">
        <v>1.7</v>
      </c>
      <c r="G23" s="74">
        <v>0</v>
      </c>
      <c r="H23" s="74">
        <v>1</v>
      </c>
      <c r="I23" s="74">
        <v>20</v>
      </c>
      <c r="J23" s="74">
        <v>29</v>
      </c>
      <c r="K23" s="74">
        <v>20</v>
      </c>
      <c r="L23" s="74">
        <v>13</v>
      </c>
      <c r="M23" s="74">
        <v>3</v>
      </c>
      <c r="N23" s="74">
        <v>10</v>
      </c>
      <c r="O23" s="74">
        <v>7</v>
      </c>
      <c r="P23" s="74">
        <v>12</v>
      </c>
      <c r="Q23" s="74">
        <v>10</v>
      </c>
      <c r="R23" s="53">
        <v>230</v>
      </c>
      <c r="S23" s="53">
        <v>230</v>
      </c>
      <c r="T23" s="81">
        <v>228</v>
      </c>
      <c r="U23" s="81">
        <v>228</v>
      </c>
      <c r="V23" s="97">
        <f t="shared" si="2"/>
        <v>1.35</v>
      </c>
      <c r="W23" s="97">
        <f t="shared" si="3"/>
        <v>23</v>
      </c>
      <c r="X23" s="97">
        <f t="shared" si="4"/>
        <v>8.6666666666666661</v>
      </c>
      <c r="Y23" s="98">
        <f t="shared" si="0"/>
        <v>9.6666666666666661</v>
      </c>
      <c r="Z23" s="516"/>
      <c r="AA23" s="507"/>
      <c r="AB23" s="507"/>
      <c r="AC23" s="507"/>
      <c r="AD23" s="507"/>
      <c r="AE23" s="507"/>
      <c r="AF23" s="507"/>
      <c r="AG23" s="507"/>
      <c r="AH23" s="507"/>
      <c r="AI23" s="1078"/>
      <c r="AJ23" s="1078"/>
      <c r="AK23" s="1078"/>
    </row>
    <row r="24" spans="1:37" ht="32.25" thickBot="1" x14ac:dyDescent="0.3">
      <c r="A24" s="1092"/>
      <c r="B24" s="773"/>
      <c r="C24" s="701"/>
      <c r="D24" s="701"/>
      <c r="E24" s="74" t="s">
        <v>152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45</v>
      </c>
      <c r="M24" s="74">
        <v>36</v>
      </c>
      <c r="N24" s="74">
        <v>46</v>
      </c>
      <c r="O24" s="74">
        <v>46</v>
      </c>
      <c r="P24" s="74">
        <v>55</v>
      </c>
      <c r="Q24" s="74">
        <v>43</v>
      </c>
      <c r="R24" s="59">
        <v>230</v>
      </c>
      <c r="S24" s="59">
        <v>230</v>
      </c>
      <c r="T24" s="81">
        <v>228</v>
      </c>
      <c r="U24" s="81">
        <v>228</v>
      </c>
      <c r="V24" s="97">
        <f t="shared" si="2"/>
        <v>0</v>
      </c>
      <c r="W24" s="97">
        <f t="shared" si="3"/>
        <v>0</v>
      </c>
      <c r="X24" s="97">
        <f t="shared" si="4"/>
        <v>42.333333333333336</v>
      </c>
      <c r="Y24" s="98">
        <f t="shared" si="0"/>
        <v>48</v>
      </c>
      <c r="Z24" s="516"/>
      <c r="AA24" s="507"/>
      <c r="AB24" s="507"/>
      <c r="AC24" s="507"/>
      <c r="AD24" s="507"/>
      <c r="AE24" s="507"/>
      <c r="AF24" s="507"/>
      <c r="AG24" s="507"/>
      <c r="AH24" s="507"/>
      <c r="AI24" s="1078"/>
      <c r="AJ24" s="1078"/>
      <c r="AK24" s="1078"/>
    </row>
    <row r="25" spans="1:37" ht="19.5" thickBot="1" x14ac:dyDescent="0.3">
      <c r="A25" s="770">
        <v>4</v>
      </c>
      <c r="B25" s="771" t="s">
        <v>74</v>
      </c>
      <c r="C25" s="700" t="s">
        <v>104</v>
      </c>
      <c r="D25" s="700">
        <f>250*0.9</f>
        <v>225</v>
      </c>
      <c r="E25" s="81" t="s">
        <v>153</v>
      </c>
      <c r="F25" s="81">
        <v>18</v>
      </c>
      <c r="G25" s="81">
        <v>10</v>
      </c>
      <c r="H25" s="81">
        <v>21</v>
      </c>
      <c r="I25" s="81">
        <v>4</v>
      </c>
      <c r="J25" s="81">
        <v>10</v>
      </c>
      <c r="K25" s="81">
        <v>16</v>
      </c>
      <c r="L25" s="81">
        <v>6</v>
      </c>
      <c r="M25" s="81">
        <v>13</v>
      </c>
      <c r="N25" s="81">
        <v>24</v>
      </c>
      <c r="O25" s="81">
        <v>28</v>
      </c>
      <c r="P25" s="81">
        <v>7</v>
      </c>
      <c r="Q25" s="81">
        <v>28</v>
      </c>
      <c r="R25" s="50">
        <v>235</v>
      </c>
      <c r="S25" s="50">
        <v>235</v>
      </c>
      <c r="T25" s="81">
        <v>234</v>
      </c>
      <c r="U25" s="81">
        <v>236</v>
      </c>
      <c r="V25" s="90">
        <f t="shared" si="2"/>
        <v>16.333333333333332</v>
      </c>
      <c r="W25" s="90">
        <f t="shared" si="3"/>
        <v>10</v>
      </c>
      <c r="X25" s="90">
        <f t="shared" si="4"/>
        <v>14.333333333333334</v>
      </c>
      <c r="Y25" s="91">
        <f t="shared" si="0"/>
        <v>21</v>
      </c>
      <c r="Z25" s="500">
        <f>SUM(V25:V28)</f>
        <v>43.666666666666664</v>
      </c>
      <c r="AA25" s="485">
        <f>SUM(W25:W28)</f>
        <v>48</v>
      </c>
      <c r="AB25" s="485">
        <f>SUM(X25:X28)</f>
        <v>57</v>
      </c>
      <c r="AC25" s="485">
        <f>SUM(Y25:Y28)</f>
        <v>52.666666666666664</v>
      </c>
      <c r="AD25" s="485">
        <f t="shared" ref="AD25" si="9">Z25*0.38*0.9*SQRT(3)</f>
        <v>25.866446760233615</v>
      </c>
      <c r="AE25" s="485">
        <f t="shared" si="5"/>
        <v>28.433346057050695</v>
      </c>
      <c r="AF25" s="485">
        <f t="shared" si="5"/>
        <v>33.76459844274769</v>
      </c>
      <c r="AG25" s="485">
        <f t="shared" si="5"/>
        <v>31.197699145930617</v>
      </c>
      <c r="AH25" s="485">
        <f>MAX(Z25:AC28)</f>
        <v>57</v>
      </c>
      <c r="AI25" s="982">
        <f t="shared" ref="AI25" si="10">AH25*0.38*0.9*SQRT(3)</f>
        <v>33.76459844274769</v>
      </c>
      <c r="AJ25" s="982">
        <f>D25-AI25</f>
        <v>191.23540155725232</v>
      </c>
      <c r="AK25" s="982">
        <f>(D25-AJ25)/D25*100</f>
        <v>15.006488196776749</v>
      </c>
    </row>
    <row r="26" spans="1:37" ht="19.5" thickBot="1" x14ac:dyDescent="0.3">
      <c r="A26" s="708"/>
      <c r="B26" s="716"/>
      <c r="C26" s="701"/>
      <c r="D26" s="701"/>
      <c r="E26" s="53" t="s">
        <v>154</v>
      </c>
      <c r="F26" s="53">
        <v>15</v>
      </c>
      <c r="G26" s="53">
        <v>26</v>
      </c>
      <c r="H26" s="53">
        <v>15</v>
      </c>
      <c r="I26" s="53">
        <v>13</v>
      </c>
      <c r="J26" s="53">
        <v>26</v>
      </c>
      <c r="K26" s="53">
        <v>12</v>
      </c>
      <c r="L26" s="53">
        <v>25</v>
      </c>
      <c r="M26" s="53">
        <v>31</v>
      </c>
      <c r="N26" s="53">
        <v>19</v>
      </c>
      <c r="O26" s="53">
        <v>22</v>
      </c>
      <c r="P26" s="53">
        <v>8</v>
      </c>
      <c r="Q26" s="53">
        <v>18</v>
      </c>
      <c r="R26" s="53">
        <v>235</v>
      </c>
      <c r="S26" s="53">
        <v>235</v>
      </c>
      <c r="T26" s="81">
        <v>234</v>
      </c>
      <c r="U26" s="81">
        <v>236</v>
      </c>
      <c r="V26" s="66">
        <f t="shared" si="2"/>
        <v>18.666666666666668</v>
      </c>
      <c r="W26" s="66">
        <f t="shared" si="3"/>
        <v>17</v>
      </c>
      <c r="X26" s="66">
        <f t="shared" si="4"/>
        <v>25</v>
      </c>
      <c r="Y26" s="67">
        <f t="shared" si="0"/>
        <v>16</v>
      </c>
      <c r="Z26" s="501"/>
      <c r="AA26" s="486"/>
      <c r="AB26" s="486"/>
      <c r="AC26" s="486"/>
      <c r="AD26" s="486"/>
      <c r="AE26" s="486"/>
      <c r="AF26" s="486"/>
      <c r="AG26" s="486"/>
      <c r="AH26" s="486"/>
      <c r="AI26" s="983"/>
      <c r="AJ26" s="983"/>
      <c r="AK26" s="983"/>
    </row>
    <row r="27" spans="1:37" ht="19.5" thickBot="1" x14ac:dyDescent="0.3">
      <c r="A27" s="708"/>
      <c r="B27" s="716"/>
      <c r="C27" s="701"/>
      <c r="D27" s="701"/>
      <c r="E27" s="57" t="s">
        <v>155</v>
      </c>
      <c r="F27" s="57">
        <v>5</v>
      </c>
      <c r="G27" s="57">
        <v>19</v>
      </c>
      <c r="H27" s="57">
        <v>2</v>
      </c>
      <c r="I27" s="57">
        <v>22</v>
      </c>
      <c r="J27" s="57">
        <v>31</v>
      </c>
      <c r="K27" s="57">
        <v>10</v>
      </c>
      <c r="L27" s="57">
        <v>9</v>
      </c>
      <c r="M27" s="57">
        <v>29</v>
      </c>
      <c r="N27" s="57">
        <v>15</v>
      </c>
      <c r="O27" s="57">
        <v>15</v>
      </c>
      <c r="P27" s="57">
        <v>18</v>
      </c>
      <c r="Q27" s="57">
        <v>14</v>
      </c>
      <c r="R27" s="57">
        <v>235</v>
      </c>
      <c r="S27" s="57">
        <v>235</v>
      </c>
      <c r="T27" s="99">
        <v>234</v>
      </c>
      <c r="U27" s="81">
        <v>236</v>
      </c>
      <c r="V27" s="66">
        <f t="shared" si="2"/>
        <v>8.6666666666666661</v>
      </c>
      <c r="W27" s="66">
        <f t="shared" si="3"/>
        <v>21</v>
      </c>
      <c r="X27" s="66">
        <f t="shared" si="4"/>
        <v>17.666666666666668</v>
      </c>
      <c r="Y27" s="67">
        <f t="shared" si="0"/>
        <v>15.666666666666666</v>
      </c>
      <c r="Z27" s="501"/>
      <c r="AA27" s="486"/>
      <c r="AB27" s="486"/>
      <c r="AC27" s="486"/>
      <c r="AD27" s="486"/>
      <c r="AE27" s="486"/>
      <c r="AF27" s="486"/>
      <c r="AG27" s="486"/>
      <c r="AH27" s="486"/>
      <c r="AI27" s="983"/>
      <c r="AJ27" s="983"/>
      <c r="AK27" s="983"/>
    </row>
    <row r="28" spans="1:37" ht="19.5" thickBot="1" x14ac:dyDescent="0.3">
      <c r="A28" s="709"/>
      <c r="B28" s="717"/>
      <c r="C28" s="702"/>
      <c r="D28" s="70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>
        <v>235</v>
      </c>
      <c r="S28" s="59">
        <v>235</v>
      </c>
      <c r="T28" s="95"/>
      <c r="U28" s="81"/>
      <c r="V28" s="70">
        <f t="shared" si="2"/>
        <v>0</v>
      </c>
      <c r="W28" s="70">
        <f t="shared" si="3"/>
        <v>0</v>
      </c>
      <c r="X28" s="70">
        <f t="shared" si="4"/>
        <v>0</v>
      </c>
      <c r="Y28" s="71">
        <f t="shared" si="0"/>
        <v>0</v>
      </c>
      <c r="Z28" s="502"/>
      <c r="AA28" s="487"/>
      <c r="AB28" s="487"/>
      <c r="AC28" s="487"/>
      <c r="AD28" s="487"/>
      <c r="AE28" s="487"/>
      <c r="AF28" s="487"/>
      <c r="AG28" s="487"/>
      <c r="AH28" s="487"/>
      <c r="AI28" s="984"/>
      <c r="AJ28" s="984"/>
      <c r="AK28" s="984"/>
    </row>
    <row r="29" spans="1:37" ht="19.5" thickBot="1" x14ac:dyDescent="0.3">
      <c r="A29" s="770">
        <v>5</v>
      </c>
      <c r="B29" s="771" t="s">
        <v>156</v>
      </c>
      <c r="C29" s="700" t="s">
        <v>157</v>
      </c>
      <c r="D29" s="700">
        <f>315*0.9</f>
        <v>283.5</v>
      </c>
      <c r="E29" s="81" t="s">
        <v>158</v>
      </c>
      <c r="F29" s="81">
        <v>24</v>
      </c>
      <c r="G29" s="81">
        <v>27</v>
      </c>
      <c r="H29" s="81">
        <v>32</v>
      </c>
      <c r="I29" s="81">
        <v>10</v>
      </c>
      <c r="J29" s="81">
        <v>34</v>
      </c>
      <c r="K29" s="81">
        <v>21</v>
      </c>
      <c r="L29" s="81">
        <v>55</v>
      </c>
      <c r="M29" s="81">
        <v>58</v>
      </c>
      <c r="N29" s="81">
        <v>55</v>
      </c>
      <c r="O29" s="81">
        <v>90</v>
      </c>
      <c r="P29" s="81">
        <v>84</v>
      </c>
      <c r="Q29" s="81">
        <v>97</v>
      </c>
      <c r="R29" s="50">
        <v>240</v>
      </c>
      <c r="S29" s="50">
        <v>240</v>
      </c>
      <c r="T29" s="81">
        <v>225</v>
      </c>
      <c r="U29" s="81">
        <v>225</v>
      </c>
      <c r="V29" s="90">
        <f t="shared" si="2"/>
        <v>27.666666666666668</v>
      </c>
      <c r="W29" s="90">
        <f t="shared" si="3"/>
        <v>21.666666666666668</v>
      </c>
      <c r="X29" s="90">
        <f t="shared" si="4"/>
        <v>56</v>
      </c>
      <c r="Y29" s="91">
        <f t="shared" si="0"/>
        <v>90.333333333333329</v>
      </c>
      <c r="Z29" s="500">
        <f>SUM(V29:V33)</f>
        <v>56.833333333333336</v>
      </c>
      <c r="AA29" s="485">
        <f>SUM(W29:W33)</f>
        <v>62.5</v>
      </c>
      <c r="AB29" s="485">
        <f>SUM(X29:X33)</f>
        <v>298.66666666666663</v>
      </c>
      <c r="AC29" s="485">
        <f>SUM(Y29:Y33)</f>
        <v>151.66666666666666</v>
      </c>
      <c r="AD29" s="485">
        <f t="shared" ref="AD29:AG29" si="11">Z29*0.38*0.9*SQRT(3)</f>
        <v>33.665871546716268</v>
      </c>
      <c r="AE29" s="485">
        <f t="shared" si="11"/>
        <v>37.022586011784753</v>
      </c>
      <c r="AF29" s="485">
        <f t="shared" si="11"/>
        <v>176.91859768831537</v>
      </c>
      <c r="AG29" s="485">
        <f t="shared" si="11"/>
        <v>89.841475388597658</v>
      </c>
      <c r="AH29" s="485">
        <f>MAX(Z29:AC33)</f>
        <v>298.66666666666663</v>
      </c>
      <c r="AI29" s="982">
        <f t="shared" ref="AI29" si="12">AH29*0.38*0.9*SQRT(3)</f>
        <v>176.91859768831537</v>
      </c>
      <c r="AJ29" s="982">
        <f>D29-AI29</f>
        <v>106.58140231168463</v>
      </c>
      <c r="AK29" s="982">
        <f>(D29-AJ29)/D29*100</f>
        <v>62.405149096407541</v>
      </c>
    </row>
    <row r="30" spans="1:37" ht="19.5" thickBot="1" x14ac:dyDescent="0.3">
      <c r="A30" s="708"/>
      <c r="B30" s="716"/>
      <c r="C30" s="701"/>
      <c r="D30" s="701"/>
      <c r="E30" s="53" t="s">
        <v>159</v>
      </c>
      <c r="F30" s="53">
        <v>29</v>
      </c>
      <c r="G30" s="53">
        <v>6</v>
      </c>
      <c r="H30" s="53">
        <v>27</v>
      </c>
      <c r="I30" s="53">
        <v>26</v>
      </c>
      <c r="J30" s="53">
        <v>14</v>
      </c>
      <c r="K30" s="53">
        <v>45</v>
      </c>
      <c r="L30" s="53">
        <v>25</v>
      </c>
      <c r="M30" s="53">
        <v>21</v>
      </c>
      <c r="N30" s="53">
        <v>48</v>
      </c>
      <c r="O30" s="53">
        <v>11</v>
      </c>
      <c r="P30" s="53">
        <v>18</v>
      </c>
      <c r="Q30" s="53">
        <v>21</v>
      </c>
      <c r="R30" s="53">
        <v>240</v>
      </c>
      <c r="S30" s="53">
        <v>240</v>
      </c>
      <c r="T30" s="81">
        <v>225</v>
      </c>
      <c r="U30" s="81">
        <v>225</v>
      </c>
      <c r="V30" s="66">
        <f t="shared" si="2"/>
        <v>20.666666666666668</v>
      </c>
      <c r="W30" s="66">
        <f t="shared" si="3"/>
        <v>28.333333333333332</v>
      </c>
      <c r="X30" s="66">
        <f t="shared" si="4"/>
        <v>31.333333333333332</v>
      </c>
      <c r="Y30" s="67">
        <f t="shared" si="0"/>
        <v>16.666666666666668</v>
      </c>
      <c r="Z30" s="501"/>
      <c r="AA30" s="486"/>
      <c r="AB30" s="486"/>
      <c r="AC30" s="486"/>
      <c r="AD30" s="486"/>
      <c r="AE30" s="486"/>
      <c r="AF30" s="486"/>
      <c r="AG30" s="486"/>
      <c r="AH30" s="486"/>
      <c r="AI30" s="983"/>
      <c r="AJ30" s="983"/>
      <c r="AK30" s="983"/>
    </row>
    <row r="31" spans="1:37" ht="19.5" thickBot="1" x14ac:dyDescent="0.3">
      <c r="A31" s="708"/>
      <c r="B31" s="716"/>
      <c r="C31" s="701"/>
      <c r="D31" s="701"/>
      <c r="E31" s="57" t="s">
        <v>160</v>
      </c>
      <c r="F31" s="57">
        <v>0</v>
      </c>
      <c r="G31" s="57">
        <v>1</v>
      </c>
      <c r="H31" s="57">
        <v>16</v>
      </c>
      <c r="I31" s="57">
        <v>0</v>
      </c>
      <c r="J31" s="57">
        <v>8</v>
      </c>
      <c r="K31" s="57">
        <v>17</v>
      </c>
      <c r="L31" s="57">
        <v>21</v>
      </c>
      <c r="M31" s="57">
        <v>52</v>
      </c>
      <c r="N31" s="57">
        <v>10</v>
      </c>
      <c r="O31" s="57">
        <v>21</v>
      </c>
      <c r="P31" s="57">
        <v>41</v>
      </c>
      <c r="Q31" s="57">
        <v>28</v>
      </c>
      <c r="R31" s="57">
        <v>240</v>
      </c>
      <c r="S31" s="57">
        <v>240</v>
      </c>
      <c r="T31" s="81">
        <v>225</v>
      </c>
      <c r="U31" s="81">
        <v>225</v>
      </c>
      <c r="V31" s="66">
        <f t="shared" si="2"/>
        <v>8.5</v>
      </c>
      <c r="W31" s="66">
        <f t="shared" si="3"/>
        <v>12.5</v>
      </c>
      <c r="X31" s="66">
        <f t="shared" si="4"/>
        <v>27.666666666666668</v>
      </c>
      <c r="Y31" s="67">
        <f t="shared" si="0"/>
        <v>30</v>
      </c>
      <c r="Z31" s="501"/>
      <c r="AA31" s="486"/>
      <c r="AB31" s="486"/>
      <c r="AC31" s="486"/>
      <c r="AD31" s="486"/>
      <c r="AE31" s="486"/>
      <c r="AF31" s="486"/>
      <c r="AG31" s="486"/>
      <c r="AH31" s="486"/>
      <c r="AI31" s="983"/>
      <c r="AJ31" s="983"/>
      <c r="AK31" s="983"/>
    </row>
    <row r="32" spans="1:37" ht="19.5" thickBot="1" x14ac:dyDescent="0.3">
      <c r="A32" s="708"/>
      <c r="B32" s="716"/>
      <c r="C32" s="701"/>
      <c r="D32" s="701"/>
      <c r="E32" s="57" t="s">
        <v>161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180</v>
      </c>
      <c r="M32" s="57">
        <v>176</v>
      </c>
      <c r="N32" s="57">
        <v>195</v>
      </c>
      <c r="O32" s="57">
        <v>14</v>
      </c>
      <c r="P32" s="57">
        <v>15</v>
      </c>
      <c r="Q32" s="57">
        <v>9</v>
      </c>
      <c r="R32" s="57">
        <v>240</v>
      </c>
      <c r="S32" s="57">
        <v>240</v>
      </c>
      <c r="T32" s="81">
        <v>225</v>
      </c>
      <c r="U32" s="81">
        <v>225</v>
      </c>
      <c r="V32" s="66">
        <f t="shared" si="2"/>
        <v>0</v>
      </c>
      <c r="W32" s="66">
        <f t="shared" si="3"/>
        <v>0</v>
      </c>
      <c r="X32" s="66">
        <f>IF(AND(L32=0,M32=0,N32=0),0,IF(AND(L32=0,M32=0),N32,IF(AND(L32=0,N32=0),M32,IF(AND(M32=0,N32=0),L32,IF(L32=0,(M32+N32)/2,IF(M32=0,(L32+N32)/2,IF(N32=0,(L32+M32)/2,(L32+M32+N32)/3)))))))</f>
        <v>183.66666666666666</v>
      </c>
      <c r="Y32" s="67">
        <f t="shared" si="0"/>
        <v>12.666666666666666</v>
      </c>
      <c r="Z32" s="501"/>
      <c r="AA32" s="486"/>
      <c r="AB32" s="486"/>
      <c r="AC32" s="486"/>
      <c r="AD32" s="486"/>
      <c r="AE32" s="486"/>
      <c r="AF32" s="486"/>
      <c r="AG32" s="486"/>
      <c r="AH32" s="486"/>
      <c r="AI32" s="983"/>
      <c r="AJ32" s="983"/>
      <c r="AK32" s="983"/>
    </row>
    <row r="33" spans="1:37" ht="19.5" thickBot="1" x14ac:dyDescent="0.3">
      <c r="A33" s="709"/>
      <c r="B33" s="717"/>
      <c r="C33" s="702"/>
      <c r="D33" s="702"/>
      <c r="E33" s="59" t="s">
        <v>162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2</v>
      </c>
      <c r="P33" s="59">
        <v>2</v>
      </c>
      <c r="Q33" s="59">
        <v>2</v>
      </c>
      <c r="R33" s="59">
        <v>240</v>
      </c>
      <c r="S33" s="59">
        <v>240</v>
      </c>
      <c r="T33" s="81">
        <v>225</v>
      </c>
      <c r="U33" s="81">
        <v>225</v>
      </c>
      <c r="V33" s="70">
        <f t="shared" si="2"/>
        <v>0</v>
      </c>
      <c r="W33" s="70">
        <f t="shared" si="3"/>
        <v>0</v>
      </c>
      <c r="X33" s="70">
        <f t="shared" si="4"/>
        <v>0</v>
      </c>
      <c r="Y33" s="71">
        <f t="shared" si="0"/>
        <v>2</v>
      </c>
      <c r="Z33" s="502"/>
      <c r="AA33" s="487"/>
      <c r="AB33" s="487"/>
      <c r="AC33" s="487"/>
      <c r="AD33" s="487"/>
      <c r="AE33" s="487"/>
      <c r="AF33" s="487"/>
      <c r="AG33" s="487"/>
      <c r="AH33" s="487"/>
      <c r="AI33" s="984"/>
      <c r="AJ33" s="984"/>
      <c r="AK33" s="984"/>
    </row>
    <row r="34" spans="1:37" ht="19.5" thickBot="1" x14ac:dyDescent="0.3">
      <c r="A34" s="770">
        <v>6</v>
      </c>
      <c r="B34" s="771" t="s">
        <v>87</v>
      </c>
      <c r="C34" s="700" t="s">
        <v>88</v>
      </c>
      <c r="D34" s="700">
        <f>160*0.9</f>
        <v>144</v>
      </c>
      <c r="E34" s="81" t="s">
        <v>163</v>
      </c>
      <c r="F34" s="81">
        <v>25</v>
      </c>
      <c r="G34" s="81">
        <v>18</v>
      </c>
      <c r="H34" s="81">
        <v>8</v>
      </c>
      <c r="I34" s="81">
        <v>25</v>
      </c>
      <c r="J34" s="81">
        <v>20</v>
      </c>
      <c r="K34" s="81">
        <v>18</v>
      </c>
      <c r="L34" s="81">
        <v>13</v>
      </c>
      <c r="M34" s="81">
        <v>30</v>
      </c>
      <c r="N34" s="81">
        <v>21</v>
      </c>
      <c r="O34" s="81">
        <v>20</v>
      </c>
      <c r="P34" s="81">
        <v>32</v>
      </c>
      <c r="Q34" s="81">
        <v>18</v>
      </c>
      <c r="R34" s="50">
        <v>235</v>
      </c>
      <c r="S34" s="50">
        <v>235</v>
      </c>
      <c r="T34" s="81">
        <v>225</v>
      </c>
      <c r="U34" s="81">
        <v>225</v>
      </c>
      <c r="V34" s="90">
        <f t="shared" ref="V34:V37" si="13">IF(AND(F34=0,G34=0,H34=0),0,IF(AND(F34=0,G34=0),H34,IF(AND(F34=0,H34=0),G34,IF(AND(G34=0,H34=0),F34,IF(F34=0,(G34+H34)/2,IF(G34=0,(F34+H34)/2,IF(H34=0,(F34+G34)/2,(F34+G34+H34)/3)))))))</f>
        <v>17</v>
      </c>
      <c r="W34" s="90">
        <f t="shared" si="3"/>
        <v>21</v>
      </c>
      <c r="X34" s="90">
        <f t="shared" si="4"/>
        <v>21.333333333333332</v>
      </c>
      <c r="Y34" s="91">
        <f t="shared" si="0"/>
        <v>23.333333333333332</v>
      </c>
      <c r="Z34" s="500">
        <f>SUM(V34:V37)</f>
        <v>68.333333333333329</v>
      </c>
      <c r="AA34" s="485">
        <f>SUM(W34:W37)</f>
        <v>95.333333333333329</v>
      </c>
      <c r="AB34" s="485">
        <f>SUM(X34:X37)</f>
        <v>91.666666666666671</v>
      </c>
      <c r="AC34" s="485">
        <f>SUM(Y34:Y37)</f>
        <v>70.666666666666657</v>
      </c>
      <c r="AD34" s="485">
        <f t="shared" ref="AD34:AG34" si="14">Z34*0.38*0.9*SQRT(3)</f>
        <v>40.478027372884654</v>
      </c>
      <c r="AE34" s="485">
        <f t="shared" si="14"/>
        <v>56.471784529975672</v>
      </c>
      <c r="AF34" s="485">
        <f t="shared" si="14"/>
        <v>54.299792817284299</v>
      </c>
      <c r="AG34" s="485">
        <f t="shared" si="14"/>
        <v>41.860203917324625</v>
      </c>
      <c r="AH34" s="485">
        <f>MAX(Z34:AC37)</f>
        <v>95.333333333333329</v>
      </c>
      <c r="AI34" s="982">
        <f t="shared" ref="AI34" si="15">AH34*0.38*0.9*SQRT(3)</f>
        <v>56.471784529975672</v>
      </c>
      <c r="AJ34" s="1089">
        <f>D34-AI34</f>
        <v>87.528215470024321</v>
      </c>
      <c r="AK34" s="982">
        <f>(D34-AJ34)/D34*100</f>
        <v>39.216517034705333</v>
      </c>
    </row>
    <row r="35" spans="1:37" ht="19.5" thickBot="1" x14ac:dyDescent="0.3">
      <c r="A35" s="708"/>
      <c r="B35" s="716"/>
      <c r="C35" s="701"/>
      <c r="D35" s="701"/>
      <c r="E35" s="53" t="s">
        <v>164</v>
      </c>
      <c r="F35" s="53">
        <v>16</v>
      </c>
      <c r="G35" s="53">
        <v>22</v>
      </c>
      <c r="H35" s="53">
        <v>17</v>
      </c>
      <c r="I35" s="53">
        <v>16</v>
      </c>
      <c r="J35" s="53">
        <v>23</v>
      </c>
      <c r="K35" s="53">
        <v>43</v>
      </c>
      <c r="L35" s="53">
        <v>24</v>
      </c>
      <c r="M35" s="53">
        <v>12</v>
      </c>
      <c r="N35" s="53">
        <v>48</v>
      </c>
      <c r="O35" s="53">
        <v>8</v>
      </c>
      <c r="P35" s="53">
        <v>16</v>
      </c>
      <c r="Q35" s="53">
        <v>20</v>
      </c>
      <c r="R35" s="53">
        <v>235</v>
      </c>
      <c r="S35" s="53">
        <v>235</v>
      </c>
      <c r="T35" s="81">
        <v>225</v>
      </c>
      <c r="U35" s="81">
        <v>225</v>
      </c>
      <c r="V35" s="66">
        <f t="shared" si="13"/>
        <v>18.333333333333332</v>
      </c>
      <c r="W35" s="66">
        <f t="shared" si="3"/>
        <v>27.333333333333332</v>
      </c>
      <c r="X35" s="66">
        <f t="shared" si="4"/>
        <v>28</v>
      </c>
      <c r="Y35" s="67">
        <f t="shared" si="0"/>
        <v>14.666666666666666</v>
      </c>
      <c r="Z35" s="501"/>
      <c r="AA35" s="486"/>
      <c r="AB35" s="486"/>
      <c r="AC35" s="486"/>
      <c r="AD35" s="486"/>
      <c r="AE35" s="486"/>
      <c r="AF35" s="486"/>
      <c r="AG35" s="486"/>
      <c r="AH35" s="486"/>
      <c r="AI35" s="983"/>
      <c r="AJ35" s="1090"/>
      <c r="AK35" s="983"/>
    </row>
    <row r="36" spans="1:37" ht="19.5" thickBot="1" x14ac:dyDescent="0.3">
      <c r="A36" s="708"/>
      <c r="B36" s="716"/>
      <c r="C36" s="701"/>
      <c r="D36" s="701"/>
      <c r="E36" s="57" t="s">
        <v>165</v>
      </c>
      <c r="F36" s="57">
        <v>15</v>
      </c>
      <c r="G36" s="57">
        <v>12</v>
      </c>
      <c r="H36" s="57">
        <v>28</v>
      </c>
      <c r="I36" s="57">
        <v>20</v>
      </c>
      <c r="J36" s="57">
        <v>44</v>
      </c>
      <c r="K36" s="57">
        <v>17</v>
      </c>
      <c r="L36" s="57">
        <v>17</v>
      </c>
      <c r="M36" s="57">
        <v>37</v>
      </c>
      <c r="N36" s="57">
        <v>14</v>
      </c>
      <c r="O36" s="57">
        <v>11</v>
      </c>
      <c r="P36" s="57">
        <v>6</v>
      </c>
      <c r="Q36" s="57">
        <v>15</v>
      </c>
      <c r="R36" s="57">
        <v>235</v>
      </c>
      <c r="S36" s="57">
        <v>235</v>
      </c>
      <c r="T36" s="81">
        <v>225</v>
      </c>
      <c r="U36" s="99">
        <v>225</v>
      </c>
      <c r="V36" s="66">
        <f t="shared" si="13"/>
        <v>18.333333333333332</v>
      </c>
      <c r="W36" s="66">
        <f t="shared" si="3"/>
        <v>27</v>
      </c>
      <c r="X36" s="66">
        <f t="shared" si="4"/>
        <v>22.666666666666668</v>
      </c>
      <c r="Y36" s="67">
        <f t="shared" si="0"/>
        <v>10.666666666666666</v>
      </c>
      <c r="Z36" s="501"/>
      <c r="AA36" s="486"/>
      <c r="AB36" s="486"/>
      <c r="AC36" s="486"/>
      <c r="AD36" s="486"/>
      <c r="AE36" s="486"/>
      <c r="AF36" s="486"/>
      <c r="AG36" s="486"/>
      <c r="AH36" s="486"/>
      <c r="AI36" s="983"/>
      <c r="AJ36" s="1090"/>
      <c r="AK36" s="983"/>
    </row>
    <row r="37" spans="1:37" ht="19.5" thickBot="1" x14ac:dyDescent="0.3">
      <c r="A37" s="709"/>
      <c r="B37" s="717"/>
      <c r="C37" s="702"/>
      <c r="D37" s="702"/>
      <c r="E37" s="59" t="s">
        <v>166</v>
      </c>
      <c r="F37" s="59">
        <v>15</v>
      </c>
      <c r="G37" s="59">
        <v>14</v>
      </c>
      <c r="H37" s="59">
        <v>15</v>
      </c>
      <c r="I37" s="59">
        <v>10</v>
      </c>
      <c r="J37" s="59">
        <v>9</v>
      </c>
      <c r="K37" s="59">
        <v>41</v>
      </c>
      <c r="L37" s="59">
        <v>15</v>
      </c>
      <c r="M37" s="59">
        <v>9</v>
      </c>
      <c r="N37" s="59">
        <v>35</v>
      </c>
      <c r="O37" s="59">
        <v>21</v>
      </c>
      <c r="P37" s="59">
        <v>9</v>
      </c>
      <c r="Q37" s="59">
        <v>36</v>
      </c>
      <c r="R37" s="59">
        <v>235</v>
      </c>
      <c r="S37" s="59">
        <v>235</v>
      </c>
      <c r="T37" s="99">
        <v>238</v>
      </c>
      <c r="U37" s="95">
        <v>225</v>
      </c>
      <c r="V37" s="70">
        <f t="shared" si="13"/>
        <v>14.666666666666666</v>
      </c>
      <c r="W37" s="70">
        <f t="shared" si="3"/>
        <v>20</v>
      </c>
      <c r="X37" s="70">
        <f t="shared" si="4"/>
        <v>19.666666666666668</v>
      </c>
      <c r="Y37" s="71">
        <f t="shared" si="0"/>
        <v>22</v>
      </c>
      <c r="Z37" s="502"/>
      <c r="AA37" s="487"/>
      <c r="AB37" s="487"/>
      <c r="AC37" s="487"/>
      <c r="AD37" s="487"/>
      <c r="AE37" s="487"/>
      <c r="AF37" s="487"/>
      <c r="AG37" s="487"/>
      <c r="AH37" s="487"/>
      <c r="AI37" s="984"/>
      <c r="AJ37" s="1091"/>
      <c r="AK37" s="984"/>
    </row>
    <row r="38" spans="1:37" x14ac:dyDescent="0.2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>
        <f>SUM(AF12:AF37)</f>
        <v>345.54413610999097</v>
      </c>
      <c r="AG38" s="102">
        <f>SUM(AG12:AG37)</f>
        <v>237.33945805954806</v>
      </c>
      <c r="AH38" s="101"/>
    </row>
    <row r="39" spans="1:37" ht="15.75" thickBot="1" x14ac:dyDescent="0.3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  <row r="40" spans="1:37" ht="18.75" x14ac:dyDescent="0.25">
      <c r="A40" s="770">
        <v>7</v>
      </c>
      <c r="B40" s="771" t="s">
        <v>167</v>
      </c>
      <c r="C40" s="700" t="s">
        <v>168</v>
      </c>
      <c r="D40" s="700"/>
      <c r="E40" s="81" t="s">
        <v>169</v>
      </c>
      <c r="F40" s="81">
        <v>6</v>
      </c>
      <c r="G40" s="81"/>
      <c r="H40" s="81">
        <v>6</v>
      </c>
      <c r="I40" s="81">
        <v>7</v>
      </c>
      <c r="J40" s="81"/>
      <c r="K40" s="81">
        <v>6</v>
      </c>
      <c r="L40" s="81">
        <v>12.2</v>
      </c>
      <c r="M40" s="81">
        <v>12.2</v>
      </c>
      <c r="N40" s="81">
        <v>11.6</v>
      </c>
      <c r="O40" s="81">
        <v>11.7</v>
      </c>
      <c r="P40" s="81">
        <v>12</v>
      </c>
      <c r="Q40" s="81">
        <v>13</v>
      </c>
      <c r="R40" s="81">
        <v>6.3</v>
      </c>
      <c r="S40" s="81">
        <v>6.3</v>
      </c>
      <c r="T40" s="81">
        <v>6.3</v>
      </c>
      <c r="U40" s="81">
        <v>6.3</v>
      </c>
      <c r="V40" s="90">
        <f t="shared" ref="V40:V42" si="16">IF(AND(F40=0,G40=0,H40=0),0,IF(AND(F40=0,G40=0),H40,IF(AND(F40=0,H40=0),G40,IF(AND(G40=0,H40=0),F40,IF(F40=0,(G40+H40)/2,IF(G40=0,(F40+H40)/2,IF(H40=0,(F40+G40)/2,(F40+G40+H40)/3)))))))</f>
        <v>6</v>
      </c>
      <c r="W40" s="90">
        <f t="shared" ref="W40:W42" si="17">IF(AND(I40=0,J40=0,K40=0),0,IF(AND(I40=0,J40=0),K40,IF(AND(I40=0,K40=0),J40,IF(AND(J40=0,K40=0),I40,IF(I40=0,(J40+K40)/2,IF(J40=0,(I40+K40)/2,IF(K40=0,(I40+J40)/2,(I40+J40+K40)/3)))))))</f>
        <v>6.5</v>
      </c>
      <c r="X40" s="90">
        <f t="shared" ref="X40:X42" si="18">IF(AND(L40=0,M40=0,N40=0),0,IF(AND(L40=0,M40=0),N40,IF(AND(L40=0,N40=0),M40,IF(AND(M40=0,N40=0),L40,IF(L40=0,(M40+N40)/2,IF(M40=0,(L40+N40)/2,IF(N40=0,(L40+M40)/2,(L40+M40+N40)/3)))))))</f>
        <v>12</v>
      </c>
      <c r="Y40" s="91">
        <f t="shared" ref="Y40:Y42" si="19">IF(AND(O40=0,P40=0,Q40=0),0,IF(AND(O40=0,P40=0),Q40,IF(AND(O40=0,Q40=0),P40,IF(AND(P40=0,Q40=0),O40,IF(O40=0,(P40+Q40)/2,IF(P40=0,(O40+Q40)/2,IF(Q40=0,(O40+P40)/2,(O40+P40+Q40)/3)))))))</f>
        <v>12.233333333333334</v>
      </c>
      <c r="Z40" s="500">
        <f>SUM(V40:V42)</f>
        <v>23</v>
      </c>
      <c r="AA40" s="1081">
        <f>SUM(W40:W42)</f>
        <v>24.5</v>
      </c>
      <c r="AB40" s="1083">
        <f>SUM(X40:X42)</f>
        <v>53.399999999999991</v>
      </c>
      <c r="AC40" s="500">
        <f>SUM(Y40:Y42)</f>
        <v>36.966666666666669</v>
      </c>
      <c r="AD40" s="500">
        <f t="shared" ref="AD40" si="20">Z40*0.38*0.9*SQRT(3)</f>
        <v>13.62431165233679</v>
      </c>
      <c r="AE40" s="500">
        <f t="shared" ref="AE40" si="21">AA40*0.38*0.9*SQRT(3)</f>
        <v>14.512853716619624</v>
      </c>
      <c r="AF40" s="500">
        <f t="shared" ref="AF40" si="22">AB40*0.38*0.9*SQRT(3)</f>
        <v>31.632097488468887</v>
      </c>
      <c r="AG40" s="500">
        <f t="shared" ref="AG40" si="23">AC40*0.38*0.9*SQRT(3)</f>
        <v>21.897625539770289</v>
      </c>
      <c r="AH40" s="500">
        <f>MAX(Z40:AC43)</f>
        <v>53.399999999999991</v>
      </c>
      <c r="AI40" s="500">
        <f t="shared" ref="AI40" si="24">AH40*0.38*0.9*SQRT(3)</f>
        <v>31.632097488468887</v>
      </c>
      <c r="AJ40" s="500">
        <f>D40-AI40</f>
        <v>-31.632097488468887</v>
      </c>
      <c r="AK40" s="1086" t="e">
        <f>(D40-AJ40)/D40*100</f>
        <v>#DIV/0!</v>
      </c>
    </row>
    <row r="41" spans="1:37" ht="18.75" x14ac:dyDescent="0.25">
      <c r="A41" s="708"/>
      <c r="B41" s="716"/>
      <c r="C41" s="701"/>
      <c r="D41" s="701"/>
      <c r="E41" s="53" t="s">
        <v>170</v>
      </c>
      <c r="F41" s="53">
        <v>7</v>
      </c>
      <c r="G41" s="53"/>
      <c r="H41" s="53">
        <v>7</v>
      </c>
      <c r="I41" s="53">
        <v>8</v>
      </c>
      <c r="J41" s="53"/>
      <c r="K41" s="53">
        <v>7</v>
      </c>
      <c r="L41" s="53">
        <v>31.4</v>
      </c>
      <c r="M41" s="53">
        <v>31.4</v>
      </c>
      <c r="N41" s="53">
        <v>31.4</v>
      </c>
      <c r="O41" s="53">
        <v>17.7</v>
      </c>
      <c r="P41" s="53">
        <v>18</v>
      </c>
      <c r="Q41" s="53">
        <v>20</v>
      </c>
      <c r="R41" s="54">
        <v>6.3</v>
      </c>
      <c r="S41" s="54">
        <v>6.3</v>
      </c>
      <c r="T41" s="54">
        <v>6.3</v>
      </c>
      <c r="U41" s="54">
        <v>6.3</v>
      </c>
      <c r="V41" s="66">
        <f t="shared" si="16"/>
        <v>7</v>
      </c>
      <c r="W41" s="66">
        <f t="shared" si="17"/>
        <v>7.5</v>
      </c>
      <c r="X41" s="66">
        <f t="shared" si="18"/>
        <v>31.399999999999995</v>
      </c>
      <c r="Y41" s="67">
        <f t="shared" si="19"/>
        <v>18.566666666666666</v>
      </c>
      <c r="Z41" s="501"/>
      <c r="AA41" s="1082"/>
      <c r="AB41" s="1084"/>
      <c r="AC41" s="501"/>
      <c r="AD41" s="501"/>
      <c r="AE41" s="501"/>
      <c r="AF41" s="501"/>
      <c r="AG41" s="501"/>
      <c r="AH41" s="501"/>
      <c r="AI41" s="501"/>
      <c r="AJ41" s="501"/>
      <c r="AK41" s="1087"/>
    </row>
    <row r="42" spans="1:37" ht="19.5" thickBot="1" x14ac:dyDescent="0.3">
      <c r="A42" s="709"/>
      <c r="B42" s="717"/>
      <c r="C42" s="702"/>
      <c r="D42" s="702"/>
      <c r="E42" s="93" t="s">
        <v>171</v>
      </c>
      <c r="F42" s="93">
        <v>10</v>
      </c>
      <c r="G42" s="93"/>
      <c r="H42" s="93">
        <v>10</v>
      </c>
      <c r="I42" s="93">
        <v>10</v>
      </c>
      <c r="J42" s="93"/>
      <c r="K42" s="93">
        <v>11</v>
      </c>
      <c r="L42" s="93">
        <v>10</v>
      </c>
      <c r="M42" s="93">
        <v>10</v>
      </c>
      <c r="N42" s="93">
        <v>10</v>
      </c>
      <c r="O42" s="93">
        <v>6.5</v>
      </c>
      <c r="P42" s="93">
        <v>6</v>
      </c>
      <c r="Q42" s="93">
        <v>6</v>
      </c>
      <c r="R42" s="94">
        <v>6.3</v>
      </c>
      <c r="S42" s="94">
        <v>6.3</v>
      </c>
      <c r="T42" s="94">
        <v>10</v>
      </c>
      <c r="U42" s="94">
        <v>10</v>
      </c>
      <c r="V42" s="70">
        <f t="shared" si="16"/>
        <v>10</v>
      </c>
      <c r="W42" s="70">
        <f t="shared" si="17"/>
        <v>10.5</v>
      </c>
      <c r="X42" s="70">
        <f t="shared" si="18"/>
        <v>10</v>
      </c>
      <c r="Y42" s="71">
        <f t="shared" si="19"/>
        <v>6.166666666666667</v>
      </c>
      <c r="Z42" s="501"/>
      <c r="AA42" s="1082"/>
      <c r="AB42" s="1085"/>
      <c r="AC42" s="502"/>
      <c r="AD42" s="502"/>
      <c r="AE42" s="502"/>
      <c r="AF42" s="502"/>
      <c r="AG42" s="502"/>
      <c r="AH42" s="502"/>
      <c r="AI42" s="502"/>
      <c r="AJ42" s="502"/>
      <c r="AK42" s="1088"/>
    </row>
    <row r="44" spans="1:37" x14ac:dyDescent="0.25">
      <c r="A44" s="735" t="s">
        <v>172</v>
      </c>
      <c r="B44" s="736"/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7"/>
    </row>
    <row r="45" spans="1:37" ht="15.75" thickBot="1" x14ac:dyDescent="0.3">
      <c r="A45" s="738"/>
      <c r="B45" s="739"/>
      <c r="C45" s="739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40"/>
    </row>
    <row r="46" spans="1:37" ht="16.5" customHeight="1" thickBot="1" x14ac:dyDescent="0.3">
      <c r="A46" s="755" t="s">
        <v>2</v>
      </c>
      <c r="B46" s="758" t="s">
        <v>3</v>
      </c>
      <c r="C46" s="761" t="s">
        <v>4</v>
      </c>
      <c r="D46" s="761" t="s">
        <v>5</v>
      </c>
      <c r="E46" s="758" t="s">
        <v>6</v>
      </c>
      <c r="F46" s="743" t="s">
        <v>7</v>
      </c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4"/>
      <c r="R46" s="764" t="s">
        <v>8</v>
      </c>
      <c r="S46" s="765"/>
      <c r="T46" s="765"/>
      <c r="U46" s="766"/>
      <c r="V46" s="749" t="s">
        <v>9</v>
      </c>
      <c r="W46" s="750"/>
      <c r="X46" s="750"/>
      <c r="Y46" s="751"/>
      <c r="Z46" s="749" t="s">
        <v>10</v>
      </c>
      <c r="AA46" s="750"/>
      <c r="AB46" s="750"/>
      <c r="AC46" s="751"/>
      <c r="AD46" s="749" t="s">
        <v>11</v>
      </c>
      <c r="AE46" s="750"/>
      <c r="AF46" s="750"/>
      <c r="AG46" s="751"/>
      <c r="AH46" s="727" t="s">
        <v>12</v>
      </c>
      <c r="AI46" s="730" t="s">
        <v>13</v>
      </c>
      <c r="AJ46" s="730" t="s">
        <v>14</v>
      </c>
      <c r="AK46" s="730" t="s">
        <v>173</v>
      </c>
    </row>
    <row r="47" spans="1:37" ht="16.5" thickBot="1" x14ac:dyDescent="0.3">
      <c r="A47" s="756"/>
      <c r="B47" s="759"/>
      <c r="C47" s="762"/>
      <c r="D47" s="762"/>
      <c r="E47" s="759"/>
      <c r="F47" s="743" t="s">
        <v>15</v>
      </c>
      <c r="G47" s="745"/>
      <c r="H47" s="745"/>
      <c r="I47" s="745"/>
      <c r="J47" s="745"/>
      <c r="K47" s="744"/>
      <c r="L47" s="743" t="s">
        <v>16</v>
      </c>
      <c r="M47" s="745"/>
      <c r="N47" s="745"/>
      <c r="O47" s="745"/>
      <c r="P47" s="745"/>
      <c r="Q47" s="744"/>
      <c r="R47" s="767"/>
      <c r="S47" s="768"/>
      <c r="T47" s="768"/>
      <c r="U47" s="769"/>
      <c r="V47" s="752"/>
      <c r="W47" s="753"/>
      <c r="X47" s="753"/>
      <c r="Y47" s="754"/>
      <c r="Z47" s="752"/>
      <c r="AA47" s="753"/>
      <c r="AB47" s="753"/>
      <c r="AC47" s="754"/>
      <c r="AD47" s="752"/>
      <c r="AE47" s="753"/>
      <c r="AF47" s="753"/>
      <c r="AG47" s="754"/>
      <c r="AH47" s="728"/>
      <c r="AI47" s="731"/>
      <c r="AJ47" s="731"/>
      <c r="AK47" s="731"/>
    </row>
    <row r="48" spans="1:37" ht="16.5" thickBot="1" x14ac:dyDescent="0.3">
      <c r="A48" s="756"/>
      <c r="B48" s="759"/>
      <c r="C48" s="762"/>
      <c r="D48" s="762"/>
      <c r="E48" s="759"/>
      <c r="F48" s="746">
        <v>1000.4166666666666</v>
      </c>
      <c r="G48" s="747"/>
      <c r="H48" s="748"/>
      <c r="I48" s="746">
        <v>1000.7916666666666</v>
      </c>
      <c r="J48" s="747"/>
      <c r="K48" s="748"/>
      <c r="L48" s="746">
        <v>1000.4166666666666</v>
      </c>
      <c r="M48" s="747"/>
      <c r="N48" s="748"/>
      <c r="O48" s="746">
        <v>1000.7916666666666</v>
      </c>
      <c r="P48" s="747"/>
      <c r="Q48" s="748"/>
      <c r="R48" s="743" t="s">
        <v>15</v>
      </c>
      <c r="S48" s="744"/>
      <c r="T48" s="743" t="s">
        <v>16</v>
      </c>
      <c r="U48" s="744"/>
      <c r="V48" s="733" t="s">
        <v>15</v>
      </c>
      <c r="W48" s="734"/>
      <c r="X48" s="733" t="s">
        <v>16</v>
      </c>
      <c r="Y48" s="734"/>
      <c r="Z48" s="733" t="s">
        <v>15</v>
      </c>
      <c r="AA48" s="734"/>
      <c r="AB48" s="733" t="s">
        <v>16</v>
      </c>
      <c r="AC48" s="734"/>
      <c r="AD48" s="733" t="s">
        <v>15</v>
      </c>
      <c r="AE48" s="734"/>
      <c r="AF48" s="733" t="s">
        <v>16</v>
      </c>
      <c r="AG48" s="734"/>
      <c r="AH48" s="728"/>
      <c r="AI48" s="731"/>
      <c r="AJ48" s="731"/>
      <c r="AK48" s="731"/>
    </row>
    <row r="49" spans="1:37" ht="16.5" thickBot="1" x14ac:dyDescent="0.3">
      <c r="A49" s="757"/>
      <c r="B49" s="760"/>
      <c r="C49" s="763"/>
      <c r="D49" s="763"/>
      <c r="E49" s="760"/>
      <c r="F49" s="42" t="s">
        <v>17</v>
      </c>
      <c r="G49" s="43" t="s">
        <v>18</v>
      </c>
      <c r="H49" s="44" t="s">
        <v>19</v>
      </c>
      <c r="I49" s="42" t="s">
        <v>17</v>
      </c>
      <c r="J49" s="43" t="s">
        <v>18</v>
      </c>
      <c r="K49" s="44" t="s">
        <v>19</v>
      </c>
      <c r="L49" s="42" t="s">
        <v>17</v>
      </c>
      <c r="M49" s="43" t="s">
        <v>18</v>
      </c>
      <c r="N49" s="44" t="s">
        <v>19</v>
      </c>
      <c r="O49" s="42" t="s">
        <v>17</v>
      </c>
      <c r="P49" s="43" t="s">
        <v>18</v>
      </c>
      <c r="Q49" s="44" t="s">
        <v>19</v>
      </c>
      <c r="R49" s="45">
        <v>1000.4166666666666</v>
      </c>
      <c r="S49" s="45">
        <v>1000.7916666666666</v>
      </c>
      <c r="T49" s="45">
        <v>1000.4166666666666</v>
      </c>
      <c r="U49" s="45">
        <v>1000.7916666666666</v>
      </c>
      <c r="V49" s="46">
        <v>1000.4166666666666</v>
      </c>
      <c r="W49" s="46">
        <v>1000.7916666666666</v>
      </c>
      <c r="X49" s="47">
        <v>1000.4166666666666</v>
      </c>
      <c r="Y49" s="48">
        <v>1000.7916666666666</v>
      </c>
      <c r="Z49" s="46">
        <v>1000.4166666666666</v>
      </c>
      <c r="AA49" s="46">
        <v>1000.7916666666666</v>
      </c>
      <c r="AB49" s="46">
        <v>1000.4166666666666</v>
      </c>
      <c r="AC49" s="46">
        <v>1000.7916666666666</v>
      </c>
      <c r="AD49" s="46">
        <v>1000.4166666666666</v>
      </c>
      <c r="AE49" s="46">
        <v>1000.7916666666666</v>
      </c>
      <c r="AF49" s="46">
        <v>1000.4166666666666</v>
      </c>
      <c r="AG49" s="49">
        <v>1000.7916666666666</v>
      </c>
      <c r="AH49" s="729"/>
      <c r="AI49" s="732"/>
      <c r="AJ49" s="732"/>
      <c r="AK49" s="732"/>
    </row>
    <row r="50" spans="1:37" ht="18.75" x14ac:dyDescent="0.25">
      <c r="A50" s="724">
        <v>1</v>
      </c>
      <c r="B50" s="725" t="s">
        <v>20</v>
      </c>
      <c r="C50" s="725" t="s">
        <v>88</v>
      </c>
      <c r="D50" s="688">
        <f>160*0.9</f>
        <v>144</v>
      </c>
      <c r="E50" s="81" t="s">
        <v>174</v>
      </c>
      <c r="F50" s="81">
        <v>4.5</v>
      </c>
      <c r="G50" s="81">
        <v>0</v>
      </c>
      <c r="H50" s="81">
        <v>2</v>
      </c>
      <c r="I50" s="81">
        <v>6</v>
      </c>
      <c r="J50" s="81">
        <v>4</v>
      </c>
      <c r="K50" s="81">
        <v>2</v>
      </c>
      <c r="L50" s="81">
        <v>8</v>
      </c>
      <c r="M50" s="81">
        <v>2</v>
      </c>
      <c r="N50" s="81">
        <v>13</v>
      </c>
      <c r="O50" s="81">
        <v>13</v>
      </c>
      <c r="P50" s="81">
        <v>2</v>
      </c>
      <c r="Q50" s="81">
        <v>9</v>
      </c>
      <c r="R50" s="103">
        <v>238</v>
      </c>
      <c r="S50" s="82">
        <v>240</v>
      </c>
      <c r="T50" s="103">
        <v>223</v>
      </c>
      <c r="U50" s="103">
        <v>230</v>
      </c>
      <c r="V50" s="90">
        <f>IF(AND(F50=0,G50=0,H50=0),0,IF(AND(F50=0,G50=0),H50,IF(AND(F50=0,H50=0),G50,IF(AND(G50=0,H50=0),F50,IF(F50=0,(G50+H50)/2,IF(G50=0,(F50+H50)/2,IF(H50=0,(F50+G50)/2,(F50+G50+H50)/3)))))))</f>
        <v>3.25</v>
      </c>
      <c r="W50" s="90">
        <f>IF(AND(I50=0,J50=0,K50=0),0,IF(AND(I50=0,J50=0),K50,IF(AND(I50=0,K50=0),J50,IF(AND(J50=0,K50=0),I50,IF(I50=0,(J50+K50)/2,IF(J50=0,(I50+K50)/2,IF(K50=0,(I50+J50)/2,(I50+J50+K50)/3)))))))</f>
        <v>4</v>
      </c>
      <c r="X50" s="90">
        <f>IF(AND(L50=0,M50=0,N50=0),0,IF(AND(L50=0,M50=0),N50,IF(AND(L50=0,N50=0),M50,IF(AND(M50=0,N50=0),L50,IF(L50=0,(M50+N50)/2,IF(M50=0,(L50+N50)/2,IF(N50=0,(L50+M50)/2,(L50+M50+N50)/3)))))))</f>
        <v>7.666666666666667</v>
      </c>
      <c r="Y50" s="91">
        <f t="shared" ref="Y50:Y64" si="25">IF(AND(O50=0,P50=0,Q50=0),0,IF(AND(O50=0,P50=0),Q50,IF(AND(O50=0,Q50=0),P50,IF(AND(P50=0,Q50=0),O50,IF(O50=0,(P50+Q50)/2,IF(P50=0,(O50+Q50)/2,IF(Q50=0,(O50+P50)/2,(O50+P50+Q50)/3)))))))</f>
        <v>8</v>
      </c>
      <c r="Z50" s="500">
        <f>SUM(V50:V53)</f>
        <v>25.916666666666668</v>
      </c>
      <c r="AA50" s="485">
        <f>SUM(W50:W53)</f>
        <v>20.666666666666668</v>
      </c>
      <c r="AB50" s="485">
        <f>SUM(X50:X53)</f>
        <v>43.333333333333329</v>
      </c>
      <c r="AC50" s="485">
        <f>SUM(Y50:Y53)</f>
        <v>47.333333333333336</v>
      </c>
      <c r="AD50" s="485">
        <f>Z50*0.38*0.9*SQRT(3)</f>
        <v>15.352032332886747</v>
      </c>
      <c r="AE50" s="485">
        <f t="shared" ref="AE50:AG50" si="26">AA50*0.38*0.9*SQRT(3)</f>
        <v>12.242135107896825</v>
      </c>
      <c r="AF50" s="485">
        <f t="shared" si="26"/>
        <v>25.668992968170759</v>
      </c>
      <c r="AG50" s="485">
        <f t="shared" si="26"/>
        <v>28.038438472924987</v>
      </c>
      <c r="AH50" s="485">
        <f>MAX(Z50:AC53)</f>
        <v>47.333333333333336</v>
      </c>
      <c r="AI50" s="982">
        <f>AH50*0.38*0.9*SQRT(3)</f>
        <v>28.038438472924987</v>
      </c>
      <c r="AJ50" s="982">
        <f>D50-AI50</f>
        <v>115.96156152707502</v>
      </c>
      <c r="AK50" s="982">
        <f>(D50-AJ50)/D50*100</f>
        <v>19.471137828420126</v>
      </c>
    </row>
    <row r="51" spans="1:37" ht="18.75" x14ac:dyDescent="0.25">
      <c r="A51" s="719"/>
      <c r="B51" s="722"/>
      <c r="C51" s="722"/>
      <c r="D51" s="714"/>
      <c r="E51" s="53" t="s">
        <v>175</v>
      </c>
      <c r="F51" s="53">
        <v>35</v>
      </c>
      <c r="G51" s="53">
        <v>18</v>
      </c>
      <c r="H51" s="53">
        <v>15</v>
      </c>
      <c r="I51" s="53">
        <v>25</v>
      </c>
      <c r="J51" s="53">
        <v>15</v>
      </c>
      <c r="K51" s="53">
        <v>10</v>
      </c>
      <c r="L51" s="53">
        <v>32</v>
      </c>
      <c r="M51" s="53">
        <v>59</v>
      </c>
      <c r="N51" s="53">
        <v>16</v>
      </c>
      <c r="O51" s="53">
        <v>45</v>
      </c>
      <c r="P51" s="53">
        <v>33</v>
      </c>
      <c r="Q51" s="53">
        <v>33</v>
      </c>
      <c r="R51" s="58">
        <v>238</v>
      </c>
      <c r="S51" s="58">
        <v>240</v>
      </c>
      <c r="T51" s="58">
        <v>223</v>
      </c>
      <c r="U51" s="58">
        <v>230</v>
      </c>
      <c r="V51" s="66">
        <f>IF(AND(F51=0,G51=0,H51=0),0,IF(AND(F51=0,G51=0),H51,IF(AND(F51=0,H51=0),G51,IF(AND(G51=0,H51=0),F51,IF(F51=0,(G51+H51)/2,IF(G51=0,(F51+H51)/2,IF(H51=0,(F51+G51)/2,(F51+G51+H51)/3)))))))</f>
        <v>22.666666666666668</v>
      </c>
      <c r="W51" s="66">
        <f>IF(AND(I51=0,J51=0,K51=0),0,IF(AND(I51=0,J51=0),K51,IF(AND(I51=0,K51=0),J51,IF(AND(J51=0,K51=0),I51,IF(I51=0,(J51+K51)/2,IF(J51=0,(I51+K51)/2,IF(K51=0,(I51+J51)/2,(I51+J51+K51)/3)))))))</f>
        <v>16.666666666666668</v>
      </c>
      <c r="X51" s="66">
        <f>IF(AND(L51=0,M51=0,N51=0),0,IF(AND(L51=0,M51=0),N51,IF(AND(L51=0,N51=0),M51,IF(AND(M51=0,N51=0),L51,IF(L51=0,(M51+N51)/2,IF(M51=0,(L51+N51)/2,IF(N51=0,(L51+M51)/2,(L51+M51+N51)/3)))))))</f>
        <v>35.666666666666664</v>
      </c>
      <c r="Y51" s="67">
        <f t="shared" si="25"/>
        <v>37</v>
      </c>
      <c r="Z51" s="501"/>
      <c r="AA51" s="486"/>
      <c r="AB51" s="486"/>
      <c r="AC51" s="486"/>
      <c r="AD51" s="486"/>
      <c r="AE51" s="486"/>
      <c r="AF51" s="486"/>
      <c r="AG51" s="486"/>
      <c r="AH51" s="486"/>
      <c r="AI51" s="983"/>
      <c r="AJ51" s="983"/>
      <c r="AK51" s="983"/>
    </row>
    <row r="52" spans="1:37" ht="18.75" x14ac:dyDescent="0.25">
      <c r="A52" s="719"/>
      <c r="B52" s="722"/>
      <c r="C52" s="722"/>
      <c r="D52" s="714"/>
      <c r="E52" s="57" t="s">
        <v>176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5</v>
      </c>
      <c r="P52" s="57">
        <v>1</v>
      </c>
      <c r="Q52" s="57">
        <v>1</v>
      </c>
      <c r="R52" s="58">
        <v>238</v>
      </c>
      <c r="S52" s="58">
        <v>240</v>
      </c>
      <c r="T52" s="72">
        <v>223</v>
      </c>
      <c r="U52" s="72">
        <v>230</v>
      </c>
      <c r="V52" s="66">
        <f>IF(AND(F52=0,G52=0,H52=0),0,IF(AND(F52=0,G52=0),H52,IF(AND(F52=0,H52=0),G52,IF(AND(G52=0,H52=0),F52,IF(F52=0,(G52+H52)/2,IF(G52=0,(F52+H52)/2,IF(H52=0,(F52+G52)/2,(F52+G52+H52)/3)))))))</f>
        <v>0</v>
      </c>
      <c r="W52" s="66">
        <f>IF(AND(I52=0,J52=0,K52=0),0,IF(AND(I52=0,J52=0),K52,IF(AND(I52=0,K52=0),J52,IF(AND(J52=0,K52=0),I52,IF(I52=0,(J52+K52)/2,IF(J52=0,(I52+K52)/2,IF(K52=0,(I52+J52)/2,(I52+J52+K52)/3)))))))</f>
        <v>0</v>
      </c>
      <c r="X52" s="66">
        <f>IF(AND(L52=0,M52=0,N52=0),0,IF(AND(L52=0,M52=0),N52,IF(AND(L52=0,N52=0),M52,IF(AND(M52=0,N52=0),L52,IF(L52=0,(M52+N52)/2,IF(M52=0,(L52+N52)/2,IF(N52=0,(L52+M52)/2,(L52+M52+N52)/3)))))))</f>
        <v>0</v>
      </c>
      <c r="Y52" s="67">
        <f t="shared" si="25"/>
        <v>2.3333333333333335</v>
      </c>
      <c r="Z52" s="501"/>
      <c r="AA52" s="486"/>
      <c r="AB52" s="486"/>
      <c r="AC52" s="486"/>
      <c r="AD52" s="486"/>
      <c r="AE52" s="486"/>
      <c r="AF52" s="486"/>
      <c r="AG52" s="486"/>
      <c r="AH52" s="486"/>
      <c r="AI52" s="983"/>
      <c r="AJ52" s="983"/>
      <c r="AK52" s="983"/>
    </row>
    <row r="53" spans="1:37" ht="19.5" thickBot="1" x14ac:dyDescent="0.3">
      <c r="A53" s="720"/>
      <c r="B53" s="723"/>
      <c r="C53" s="723"/>
      <c r="D53" s="689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4"/>
      <c r="S53" s="94"/>
      <c r="T53" s="94"/>
      <c r="U53" s="94"/>
      <c r="V53" s="70">
        <f>IF(AND(F53=0,G53=0,H53=0),0,IF(AND(F53=0,G53=0),H53,IF(AND(F53=0,H53=0),G53,IF(AND(G53=0,H53=0),F53,IF(F53=0,(G53+H53)/2,IF(G53=0,(F53+H53)/2,IF(H53=0,(F53+G53)/2,(F53+G53+H53)/3)))))))</f>
        <v>0</v>
      </c>
      <c r="W53" s="70">
        <f>IF(AND(I53=0,J53=0,K53=0),0,IF(AND(I53=0,J53=0),K53,IF(AND(I53=0,K53=0),J53,IF(AND(J53=0,K53=0),I53,IF(I53=0,(J53+K53)/2,IF(J53=0,(I53+K53)/2,IF(K53=0,(I53+J53)/2,(I53+J53+K53)/3)))))))</f>
        <v>0</v>
      </c>
      <c r="X53" s="70">
        <f>IF(AND(L53=0,M53=0,N53=0),0,IF(AND(L53=0,M53=0),N53,IF(AND(L53=0,N53=0),M53,IF(AND(M53=0,N53=0),L53,IF(L53=0,(M53+N53)/2,IF(M53=0,(L53+N53)/2,IF(N53=0,(L53+M53)/2,(L53+M53+N53)/3)))))))</f>
        <v>0</v>
      </c>
      <c r="Y53" s="71">
        <f t="shared" si="25"/>
        <v>0</v>
      </c>
      <c r="Z53" s="502"/>
      <c r="AA53" s="487"/>
      <c r="AB53" s="487"/>
      <c r="AC53" s="487"/>
      <c r="AD53" s="487"/>
      <c r="AE53" s="487"/>
      <c r="AF53" s="487"/>
      <c r="AG53" s="487"/>
      <c r="AH53" s="487"/>
      <c r="AI53" s="984"/>
      <c r="AJ53" s="984"/>
      <c r="AK53" s="984"/>
    </row>
    <row r="54" spans="1:37" ht="18.75" x14ac:dyDescent="0.25">
      <c r="A54" s="724">
        <v>2</v>
      </c>
      <c r="B54" s="725" t="s">
        <v>24</v>
      </c>
      <c r="C54" s="688" t="s">
        <v>88</v>
      </c>
      <c r="D54" s="688">
        <f>160*0.9</f>
        <v>144</v>
      </c>
      <c r="E54" s="81" t="s">
        <v>177</v>
      </c>
      <c r="F54" s="81">
        <v>16</v>
      </c>
      <c r="G54" s="81">
        <v>0</v>
      </c>
      <c r="H54" s="81">
        <v>2</v>
      </c>
      <c r="I54" s="81">
        <v>8.5</v>
      </c>
      <c r="J54" s="81">
        <v>2</v>
      </c>
      <c r="K54" s="81">
        <v>3</v>
      </c>
      <c r="L54" s="57">
        <v>4</v>
      </c>
      <c r="M54" s="57">
        <v>3</v>
      </c>
      <c r="N54" s="57">
        <v>6</v>
      </c>
      <c r="O54" s="81">
        <v>4</v>
      </c>
      <c r="P54" s="81">
        <v>2</v>
      </c>
      <c r="Q54" s="81">
        <v>9</v>
      </c>
      <c r="R54" s="50">
        <v>238</v>
      </c>
      <c r="S54" s="50">
        <v>240</v>
      </c>
      <c r="T54" s="50">
        <v>238</v>
      </c>
      <c r="U54" s="50">
        <v>238</v>
      </c>
      <c r="V54" s="90">
        <f t="shared" ref="V54:W64" si="27">IF(AND(F54=0,G54=0,H54=0),0,IF(AND(F54=0,G54=0),H54,IF(AND(F54=0,H54=0),G54,IF(AND(G54=0,H54=0),F54,IF(F54=0,(G54+H54)/2,IF(G54=0,(F54+H54)/2,IF(H54=0,(F54+G54)/2,(F54+G54+H54)/3)))))))</f>
        <v>9</v>
      </c>
      <c r="W54" s="90">
        <f t="shared" ref="W54:W55" si="28">IF(AND(I54=0,J54=0,K54=0),0,IF(AND(I54=0,J54=0),K54,IF(AND(I54=0,K54=0),J54,IF(AND(J54=0,K54=0),I54,IF(I54=0,(J54+K54)/2,IF(J54=0,(I54+K54)/2,IF(K54=0,(I54+J54)/2,(I54+J54+K54)/3)))))))</f>
        <v>4.5</v>
      </c>
      <c r="X54" s="90">
        <f t="shared" ref="X54:X64" si="29">IF(AND(L54=0,M54=0,N54=0),0,IF(AND(L54=0,M54=0),N54,IF(AND(L54=0,N54=0),M54,IF(AND(M54=0,N54=0),L54,IF(L54=0,(M54+N54)/2,IF(M54=0,(L54+N54)/2,IF(N54=0,(L54+M54)/2,(L54+M54+N54)/3)))))))</f>
        <v>4.333333333333333</v>
      </c>
      <c r="Y54" s="91">
        <f t="shared" si="25"/>
        <v>5</v>
      </c>
      <c r="Z54" s="500">
        <f>SUM(V54:V57)</f>
        <v>88.666666666666657</v>
      </c>
      <c r="AA54" s="485">
        <f>SUM(W54:W57)</f>
        <v>79.166666666666671</v>
      </c>
      <c r="AB54" s="485">
        <f>SUM(X54:X57)</f>
        <v>71.333333333333343</v>
      </c>
      <c r="AC54" s="485">
        <f>SUM(Y54:Y57)</f>
        <v>53.666666666666664</v>
      </c>
      <c r="AD54" s="485">
        <f t="shared" ref="AD54:AG54" si="30">Z54*0.38*0.9*SQRT(3)</f>
        <v>52.522708688718623</v>
      </c>
      <c r="AE54" s="485">
        <f t="shared" si="30"/>
        <v>46.895275614927357</v>
      </c>
      <c r="AF54" s="485">
        <f t="shared" si="30"/>
        <v>42.255111501450337</v>
      </c>
      <c r="AG54" s="485">
        <f t="shared" si="30"/>
        <v>31.790060522119177</v>
      </c>
      <c r="AH54" s="485">
        <f>MAX(Z54:AC57)</f>
        <v>88.666666666666657</v>
      </c>
      <c r="AI54" s="982">
        <f t="shared" ref="AI54" si="31">AH54*0.38*0.9*SQRT(3)</f>
        <v>52.522708688718623</v>
      </c>
      <c r="AJ54" s="982">
        <f>D54-AI54</f>
        <v>91.477291311281377</v>
      </c>
      <c r="AK54" s="982">
        <f>(D54-AJ54)/D54*100</f>
        <v>36.474103256054605</v>
      </c>
    </row>
    <row r="55" spans="1:37" ht="18.75" x14ac:dyDescent="0.25">
      <c r="A55" s="719"/>
      <c r="B55" s="722"/>
      <c r="C55" s="714"/>
      <c r="D55" s="714"/>
      <c r="E55" s="74" t="s">
        <v>178</v>
      </c>
      <c r="F55" s="74">
        <v>22</v>
      </c>
      <c r="G55" s="74">
        <v>10</v>
      </c>
      <c r="H55" s="74">
        <v>41</v>
      </c>
      <c r="I55" s="74">
        <v>20</v>
      </c>
      <c r="J55" s="74">
        <v>8</v>
      </c>
      <c r="K55" s="74">
        <v>2</v>
      </c>
      <c r="L55" s="74">
        <v>36</v>
      </c>
      <c r="M55" s="74">
        <v>20</v>
      </c>
      <c r="N55" s="74">
        <v>44</v>
      </c>
      <c r="O55" s="74">
        <v>21</v>
      </c>
      <c r="P55" s="74">
        <v>11</v>
      </c>
      <c r="Q55" s="74">
        <v>26</v>
      </c>
      <c r="R55" s="57">
        <v>238</v>
      </c>
      <c r="S55" s="57">
        <v>240</v>
      </c>
      <c r="T55" s="57">
        <v>238</v>
      </c>
      <c r="U55" s="57">
        <v>238</v>
      </c>
      <c r="V55" s="97">
        <f t="shared" si="27"/>
        <v>24.333333333333332</v>
      </c>
      <c r="W55" s="97">
        <f t="shared" si="28"/>
        <v>10</v>
      </c>
      <c r="X55" s="97">
        <f t="shared" si="29"/>
        <v>33.333333333333336</v>
      </c>
      <c r="Y55" s="98">
        <f t="shared" si="25"/>
        <v>19.333333333333332</v>
      </c>
      <c r="Z55" s="501"/>
      <c r="AA55" s="486"/>
      <c r="AB55" s="486"/>
      <c r="AC55" s="486"/>
      <c r="AD55" s="486"/>
      <c r="AE55" s="486"/>
      <c r="AF55" s="486"/>
      <c r="AG55" s="486"/>
      <c r="AH55" s="486"/>
      <c r="AI55" s="983"/>
      <c r="AJ55" s="983"/>
      <c r="AK55" s="983"/>
    </row>
    <row r="56" spans="1:37" ht="18.75" x14ac:dyDescent="0.25">
      <c r="A56" s="1079"/>
      <c r="B56" s="1080"/>
      <c r="C56" s="714"/>
      <c r="D56" s="714"/>
      <c r="E56" s="57" t="s">
        <v>179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3</v>
      </c>
      <c r="Q56" s="57">
        <v>3</v>
      </c>
      <c r="R56" s="57">
        <v>238</v>
      </c>
      <c r="S56" s="57">
        <v>240</v>
      </c>
      <c r="T56" s="57">
        <v>238</v>
      </c>
      <c r="U56" s="57">
        <v>238</v>
      </c>
      <c r="V56" s="66">
        <f t="shared" si="27"/>
        <v>0</v>
      </c>
      <c r="W56" s="66">
        <f t="shared" si="27"/>
        <v>0</v>
      </c>
      <c r="X56" s="66">
        <f t="shared" si="29"/>
        <v>0</v>
      </c>
      <c r="Y56" s="67">
        <f t="shared" si="25"/>
        <v>3</v>
      </c>
      <c r="Z56" s="516"/>
      <c r="AA56" s="507"/>
      <c r="AB56" s="507"/>
      <c r="AC56" s="507"/>
      <c r="AD56" s="507"/>
      <c r="AE56" s="507"/>
      <c r="AF56" s="507"/>
      <c r="AG56" s="507"/>
      <c r="AH56" s="507"/>
      <c r="AI56" s="1078"/>
      <c r="AJ56" s="1078"/>
      <c r="AK56" s="983"/>
    </row>
    <row r="57" spans="1:37" ht="19.5" thickBot="1" x14ac:dyDescent="0.3">
      <c r="A57" s="720"/>
      <c r="B57" s="723"/>
      <c r="C57" s="689"/>
      <c r="D57" s="689"/>
      <c r="E57" s="104" t="s">
        <v>180</v>
      </c>
      <c r="F57" s="104">
        <f t="shared" ref="F57:K57" si="32">F58+F59+F60+F61+F62+F63+F64</f>
        <v>40</v>
      </c>
      <c r="G57" s="104">
        <f t="shared" si="32"/>
        <v>56</v>
      </c>
      <c r="H57" s="104">
        <f t="shared" si="32"/>
        <v>70</v>
      </c>
      <c r="I57" s="104">
        <f t="shared" si="32"/>
        <v>68</v>
      </c>
      <c r="J57" s="104">
        <f t="shared" si="32"/>
        <v>31</v>
      </c>
      <c r="K57" s="104">
        <f t="shared" si="32"/>
        <v>43</v>
      </c>
      <c r="L57" s="104">
        <v>20</v>
      </c>
      <c r="M57" s="104">
        <v>63</v>
      </c>
      <c r="N57" s="104">
        <v>18</v>
      </c>
      <c r="O57" s="104">
        <v>25</v>
      </c>
      <c r="P57" s="104">
        <v>16</v>
      </c>
      <c r="Q57" s="104">
        <v>38</v>
      </c>
      <c r="R57" s="57">
        <v>238</v>
      </c>
      <c r="S57" s="57">
        <v>240</v>
      </c>
      <c r="T57" s="57">
        <v>228</v>
      </c>
      <c r="U57" s="57">
        <v>238</v>
      </c>
      <c r="V57" s="105">
        <f t="shared" si="27"/>
        <v>55.333333333333336</v>
      </c>
      <c r="W57" s="105">
        <f t="shared" si="27"/>
        <v>64.666666666666671</v>
      </c>
      <c r="X57" s="105">
        <f t="shared" si="29"/>
        <v>33.666666666666664</v>
      </c>
      <c r="Y57" s="106">
        <f t="shared" si="25"/>
        <v>26.333333333333332</v>
      </c>
      <c r="Z57" s="502"/>
      <c r="AA57" s="487"/>
      <c r="AB57" s="487"/>
      <c r="AC57" s="487"/>
      <c r="AD57" s="487"/>
      <c r="AE57" s="487"/>
      <c r="AF57" s="487"/>
      <c r="AG57" s="487"/>
      <c r="AH57" s="487"/>
      <c r="AI57" s="984"/>
      <c r="AJ57" s="984"/>
      <c r="AK57" s="984"/>
    </row>
    <row r="58" spans="1:37" ht="18.75" x14ac:dyDescent="0.25">
      <c r="A58" s="724">
        <v>3</v>
      </c>
      <c r="B58" s="725" t="s">
        <v>181</v>
      </c>
      <c r="C58" s="688"/>
      <c r="D58" s="688"/>
      <c r="E58" s="74" t="s">
        <v>182</v>
      </c>
      <c r="F58" s="53">
        <v>1</v>
      </c>
      <c r="G58" s="53">
        <v>2</v>
      </c>
      <c r="H58" s="53">
        <v>11</v>
      </c>
      <c r="I58" s="53">
        <v>12</v>
      </c>
      <c r="J58" s="53">
        <v>3</v>
      </c>
      <c r="K58" s="53">
        <v>5</v>
      </c>
      <c r="L58" s="53">
        <v>2</v>
      </c>
      <c r="M58" s="53">
        <v>1</v>
      </c>
      <c r="N58" s="53">
        <v>7</v>
      </c>
      <c r="O58" s="53">
        <v>11</v>
      </c>
      <c r="P58" s="53">
        <v>1</v>
      </c>
      <c r="Q58" s="53">
        <v>7</v>
      </c>
      <c r="R58" s="57">
        <v>238</v>
      </c>
      <c r="S58" s="57">
        <v>240</v>
      </c>
      <c r="T58" s="57">
        <v>228</v>
      </c>
      <c r="U58" s="57">
        <v>228</v>
      </c>
      <c r="V58" s="66">
        <f t="shared" si="27"/>
        <v>4.666666666666667</v>
      </c>
      <c r="W58" s="66">
        <f t="shared" ref="W58" si="33">IF(AND(I58=0,J58=0,K58=0),0,IF(AND(I58=0,J58=0),K58,IF(AND(I58=0,K58=0),J58,IF(AND(J58=0,K58=0),I58,IF(I58=0,(J58+K58)/2,IF(J58=0,(I58+K58)/2,IF(K58=0,(I58+J58)/2,(I58+J58+K58)/3)))))))</f>
        <v>6.666666666666667</v>
      </c>
      <c r="X58" s="66">
        <f t="shared" si="29"/>
        <v>3.3333333333333335</v>
      </c>
      <c r="Y58" s="67">
        <f t="shared" si="25"/>
        <v>6.333333333333333</v>
      </c>
      <c r="Z58" s="501"/>
      <c r="AA58" s="486"/>
      <c r="AB58" s="486"/>
      <c r="AC58" s="486"/>
      <c r="AD58" s="486"/>
      <c r="AE58" s="486"/>
      <c r="AF58" s="486"/>
      <c r="AG58" s="486"/>
      <c r="AH58" s="486"/>
      <c r="AI58" s="983"/>
      <c r="AJ58" s="982"/>
      <c r="AK58" s="983"/>
    </row>
    <row r="59" spans="1:37" ht="18.75" x14ac:dyDescent="0.25">
      <c r="A59" s="719"/>
      <c r="B59" s="722"/>
      <c r="C59" s="714"/>
      <c r="D59" s="714"/>
      <c r="E59" s="53" t="s">
        <v>183</v>
      </c>
      <c r="F59" s="74">
        <v>0</v>
      </c>
      <c r="G59" s="74">
        <v>4</v>
      </c>
      <c r="H59" s="74">
        <v>0</v>
      </c>
      <c r="I59" s="74">
        <v>0</v>
      </c>
      <c r="J59" s="74">
        <v>4</v>
      </c>
      <c r="K59" s="74">
        <v>0</v>
      </c>
      <c r="L59" s="74">
        <v>0</v>
      </c>
      <c r="M59" s="74">
        <v>10</v>
      </c>
      <c r="N59" s="74">
        <v>0</v>
      </c>
      <c r="O59" s="74">
        <v>8</v>
      </c>
      <c r="P59" s="74">
        <v>10</v>
      </c>
      <c r="Q59" s="74">
        <v>1</v>
      </c>
      <c r="R59" s="57">
        <v>238</v>
      </c>
      <c r="S59" s="57">
        <v>240</v>
      </c>
      <c r="T59" s="57">
        <v>228</v>
      </c>
      <c r="U59" s="57">
        <v>228</v>
      </c>
      <c r="V59" s="97">
        <f t="shared" si="27"/>
        <v>4</v>
      </c>
      <c r="W59" s="97"/>
      <c r="X59" s="97">
        <f t="shared" si="29"/>
        <v>10</v>
      </c>
      <c r="Y59" s="98">
        <f t="shared" si="25"/>
        <v>6.333333333333333</v>
      </c>
      <c r="Z59" s="516"/>
      <c r="AA59" s="507"/>
      <c r="AB59" s="507"/>
      <c r="AC59" s="507"/>
      <c r="AD59" s="507"/>
      <c r="AE59" s="507"/>
      <c r="AF59" s="507"/>
      <c r="AG59" s="507"/>
      <c r="AH59" s="507"/>
      <c r="AI59" s="1078"/>
      <c r="AJ59" s="983"/>
      <c r="AK59" s="1078"/>
    </row>
    <row r="60" spans="1:37" ht="19.5" thickBot="1" x14ac:dyDescent="0.3">
      <c r="A60" s="720"/>
      <c r="B60" s="723"/>
      <c r="C60" s="689"/>
      <c r="D60" s="689"/>
      <c r="E60" s="53" t="s">
        <v>184</v>
      </c>
      <c r="F60" s="74">
        <v>15</v>
      </c>
      <c r="G60" s="74">
        <v>16</v>
      </c>
      <c r="H60" s="74">
        <v>8</v>
      </c>
      <c r="I60" s="74">
        <v>27</v>
      </c>
      <c r="J60" s="74">
        <v>4</v>
      </c>
      <c r="K60" s="74">
        <v>6</v>
      </c>
      <c r="L60" s="59">
        <v>18</v>
      </c>
      <c r="M60" s="59">
        <v>52</v>
      </c>
      <c r="N60" s="59">
        <v>11</v>
      </c>
      <c r="O60" s="74">
        <v>18</v>
      </c>
      <c r="P60" s="74">
        <v>25</v>
      </c>
      <c r="Q60" s="74">
        <v>13</v>
      </c>
      <c r="R60" s="93">
        <v>238</v>
      </c>
      <c r="S60" s="93">
        <v>240</v>
      </c>
      <c r="T60" s="93">
        <v>228</v>
      </c>
      <c r="U60" s="93">
        <v>228</v>
      </c>
      <c r="V60" s="97">
        <f t="shared" si="27"/>
        <v>13</v>
      </c>
      <c r="W60" s="97"/>
      <c r="X60" s="97">
        <f t="shared" si="29"/>
        <v>27</v>
      </c>
      <c r="Y60" s="98">
        <f t="shared" si="25"/>
        <v>18.666666666666668</v>
      </c>
      <c r="Z60" s="516"/>
      <c r="AA60" s="507"/>
      <c r="AB60" s="507"/>
      <c r="AC60" s="507"/>
      <c r="AD60" s="507"/>
      <c r="AE60" s="507"/>
      <c r="AF60" s="507"/>
      <c r="AG60" s="507"/>
      <c r="AH60" s="507"/>
      <c r="AI60" s="1078"/>
      <c r="AJ60" s="984"/>
      <c r="AK60" s="1078"/>
    </row>
    <row r="61" spans="1:37" ht="18.75" x14ac:dyDescent="0.25">
      <c r="A61" s="724">
        <v>4</v>
      </c>
      <c r="B61" s="725" t="s">
        <v>28</v>
      </c>
      <c r="C61" s="688" t="s">
        <v>88</v>
      </c>
      <c r="D61" s="688">
        <f>160*0.9</f>
        <v>144</v>
      </c>
      <c r="E61" s="81" t="s">
        <v>185</v>
      </c>
      <c r="F61" s="81">
        <v>2</v>
      </c>
      <c r="G61" s="81">
        <v>1</v>
      </c>
      <c r="H61" s="81">
        <v>0</v>
      </c>
      <c r="I61" s="81">
        <v>3</v>
      </c>
      <c r="J61" s="81">
        <v>2</v>
      </c>
      <c r="K61" s="81">
        <v>0</v>
      </c>
      <c r="L61" s="50">
        <v>6</v>
      </c>
      <c r="M61" s="50">
        <v>3</v>
      </c>
      <c r="N61" s="50">
        <v>2</v>
      </c>
      <c r="O61" s="81">
        <v>7</v>
      </c>
      <c r="P61" s="81">
        <v>11</v>
      </c>
      <c r="Q61" s="81">
        <v>5</v>
      </c>
      <c r="R61" s="50">
        <v>238</v>
      </c>
      <c r="S61" s="50">
        <v>240</v>
      </c>
      <c r="T61" s="50">
        <v>238</v>
      </c>
      <c r="U61" s="50">
        <v>238</v>
      </c>
      <c r="V61" s="90">
        <f t="shared" si="27"/>
        <v>1.5</v>
      </c>
      <c r="W61" s="90">
        <f t="shared" ref="W61:W62" si="34">IF(AND(I61=0,J61=0,K61=0),0,IF(AND(I61=0,J61=0),K61,IF(AND(I61=0,K61=0),J61,IF(AND(J61=0,K61=0),I61,IF(I61=0,(J61+K61)/2,IF(J61=0,(I61+K61)/2,IF(K61=0,(I61+J61)/2,(I61+J61+K61)/3)))))))</f>
        <v>2.5</v>
      </c>
      <c r="X61" s="90">
        <f t="shared" si="29"/>
        <v>3.6666666666666665</v>
      </c>
      <c r="Y61" s="91">
        <f t="shared" si="25"/>
        <v>7.666666666666667</v>
      </c>
      <c r="Z61" s="500">
        <f>SUM(V61:V64)</f>
        <v>36.833333333333336</v>
      </c>
      <c r="AA61" s="485">
        <f>SUM(W61:W64)</f>
        <v>17.833333333333336</v>
      </c>
      <c r="AB61" s="485">
        <f>SUM(X61:X64)</f>
        <v>37</v>
      </c>
      <c r="AC61" s="485">
        <f>SUM(Y61:Y64)</f>
        <v>31</v>
      </c>
      <c r="AD61" s="485">
        <f t="shared" ref="AD61:AG61" si="35">Z61*0.38*0.9*SQRT(3)</f>
        <v>21.818644022945147</v>
      </c>
      <c r="AE61" s="485">
        <f t="shared" si="35"/>
        <v>10.563777875362584</v>
      </c>
      <c r="AF61" s="485">
        <f t="shared" si="35"/>
        <v>21.917370918976573</v>
      </c>
      <c r="AG61" s="485">
        <f t="shared" si="35"/>
        <v>18.363202661845236</v>
      </c>
      <c r="AH61" s="485">
        <f>MAX(Z61:AC64)</f>
        <v>37</v>
      </c>
      <c r="AI61" s="982">
        <f t="shared" ref="AI61" si="36">AH61*0.38*0.9*SQRT(3)</f>
        <v>21.917370918976573</v>
      </c>
      <c r="AJ61" s="982">
        <f>D61-AI61</f>
        <v>122.08262908102343</v>
      </c>
      <c r="AK61" s="982">
        <f>(D61-AJ61)/D61*100</f>
        <v>15.22039647151151</v>
      </c>
    </row>
    <row r="62" spans="1:37" ht="18.75" x14ac:dyDescent="0.25">
      <c r="A62" s="719"/>
      <c r="B62" s="722"/>
      <c r="C62" s="714"/>
      <c r="D62" s="714"/>
      <c r="E62" s="53" t="s">
        <v>186</v>
      </c>
      <c r="F62" s="53">
        <v>2</v>
      </c>
      <c r="G62" s="53">
        <v>21</v>
      </c>
      <c r="H62" s="53">
        <v>27</v>
      </c>
      <c r="I62" s="53">
        <v>5</v>
      </c>
      <c r="J62" s="53">
        <v>16</v>
      </c>
      <c r="K62" s="53">
        <v>25</v>
      </c>
      <c r="L62" s="53">
        <v>13</v>
      </c>
      <c r="M62" s="53">
        <v>18</v>
      </c>
      <c r="N62" s="53">
        <v>16</v>
      </c>
      <c r="O62" s="53">
        <v>8</v>
      </c>
      <c r="P62" s="53">
        <v>9</v>
      </c>
      <c r="Q62" s="53">
        <v>20</v>
      </c>
      <c r="R62" s="57">
        <v>238</v>
      </c>
      <c r="S62" s="57">
        <v>240</v>
      </c>
      <c r="T62" s="57">
        <v>238</v>
      </c>
      <c r="U62" s="57">
        <v>238</v>
      </c>
      <c r="V62" s="66">
        <f t="shared" si="27"/>
        <v>16.666666666666668</v>
      </c>
      <c r="W62" s="66">
        <f t="shared" si="34"/>
        <v>15.333333333333334</v>
      </c>
      <c r="X62" s="66">
        <f t="shared" si="29"/>
        <v>15.666666666666666</v>
      </c>
      <c r="Y62" s="67">
        <f t="shared" si="25"/>
        <v>12.333333333333334</v>
      </c>
      <c r="Z62" s="501"/>
      <c r="AA62" s="486"/>
      <c r="AB62" s="486"/>
      <c r="AC62" s="486"/>
      <c r="AD62" s="486"/>
      <c r="AE62" s="486"/>
      <c r="AF62" s="486"/>
      <c r="AG62" s="486"/>
      <c r="AH62" s="486"/>
      <c r="AI62" s="983"/>
      <c r="AJ62" s="983"/>
      <c r="AK62" s="983"/>
    </row>
    <row r="63" spans="1:37" ht="18.75" x14ac:dyDescent="0.25">
      <c r="A63" s="1079"/>
      <c r="B63" s="1080"/>
      <c r="C63" s="714"/>
      <c r="D63" s="714"/>
      <c r="E63" s="74" t="s">
        <v>187</v>
      </c>
      <c r="F63" s="74">
        <v>20</v>
      </c>
      <c r="G63" s="74">
        <v>12</v>
      </c>
      <c r="H63" s="74">
        <v>24</v>
      </c>
      <c r="I63" s="74">
        <v>21</v>
      </c>
      <c r="J63" s="74">
        <v>2</v>
      </c>
      <c r="K63" s="74">
        <v>7</v>
      </c>
      <c r="L63" s="74">
        <v>23</v>
      </c>
      <c r="M63" s="74">
        <v>10</v>
      </c>
      <c r="N63" s="74">
        <v>20</v>
      </c>
      <c r="O63" s="74">
        <v>16</v>
      </c>
      <c r="P63" s="74">
        <v>3</v>
      </c>
      <c r="Q63" s="74">
        <v>5</v>
      </c>
      <c r="R63" s="57">
        <v>238</v>
      </c>
      <c r="S63" s="57">
        <v>240</v>
      </c>
      <c r="T63" s="57">
        <v>238</v>
      </c>
      <c r="U63" s="57">
        <v>238</v>
      </c>
      <c r="V63" s="97">
        <f t="shared" si="27"/>
        <v>18.666666666666668</v>
      </c>
      <c r="W63" s="97"/>
      <c r="X63" s="97">
        <f t="shared" si="29"/>
        <v>17.666666666666668</v>
      </c>
      <c r="Y63" s="98">
        <f t="shared" si="25"/>
        <v>8</v>
      </c>
      <c r="Z63" s="516"/>
      <c r="AA63" s="507"/>
      <c r="AB63" s="507"/>
      <c r="AC63" s="507"/>
      <c r="AD63" s="507"/>
      <c r="AE63" s="507"/>
      <c r="AF63" s="507"/>
      <c r="AG63" s="507"/>
      <c r="AH63" s="507"/>
      <c r="AI63" s="1078"/>
      <c r="AJ63" s="1078"/>
      <c r="AK63" s="983"/>
    </row>
    <row r="64" spans="1:37" ht="19.5" thickBot="1" x14ac:dyDescent="0.3">
      <c r="A64" s="720"/>
      <c r="B64" s="723"/>
      <c r="C64" s="689"/>
      <c r="D64" s="689"/>
      <c r="E64" s="93" t="s">
        <v>188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5</v>
      </c>
      <c r="Q64" s="93">
        <v>1</v>
      </c>
      <c r="R64" s="93">
        <v>238</v>
      </c>
      <c r="S64" s="93">
        <v>240</v>
      </c>
      <c r="T64" s="93">
        <v>238</v>
      </c>
      <c r="U64" s="93">
        <v>238</v>
      </c>
      <c r="V64" s="70">
        <f t="shared" si="27"/>
        <v>0</v>
      </c>
      <c r="W64" s="70">
        <f t="shared" si="27"/>
        <v>0</v>
      </c>
      <c r="X64" s="70">
        <f t="shared" si="29"/>
        <v>0</v>
      </c>
      <c r="Y64" s="71">
        <f t="shared" si="25"/>
        <v>3</v>
      </c>
      <c r="Z64" s="502"/>
      <c r="AA64" s="487"/>
      <c r="AB64" s="487"/>
      <c r="AC64" s="487"/>
      <c r="AD64" s="487"/>
      <c r="AE64" s="487"/>
      <c r="AF64" s="487"/>
      <c r="AG64" s="487"/>
      <c r="AH64" s="487"/>
      <c r="AI64" s="984"/>
      <c r="AJ64" s="984"/>
      <c r="AK64" s="984"/>
    </row>
    <row r="65" spans="1:37" ht="18.75" x14ac:dyDescent="0.25">
      <c r="A65" s="724">
        <v>5</v>
      </c>
      <c r="B65" s="725" t="s">
        <v>147</v>
      </c>
      <c r="C65" s="688" t="s">
        <v>93</v>
      </c>
      <c r="D65" s="688">
        <f>100*0.9</f>
        <v>90</v>
      </c>
      <c r="E65" s="81" t="s">
        <v>1079</v>
      </c>
      <c r="F65" s="81"/>
      <c r="G65" s="81"/>
      <c r="H65" s="81"/>
      <c r="I65" s="81"/>
      <c r="J65" s="81"/>
      <c r="K65" s="81"/>
      <c r="L65" s="392"/>
      <c r="M65" s="392"/>
      <c r="N65" s="392"/>
      <c r="O65" s="81"/>
      <c r="P65" s="81"/>
      <c r="Q65" s="81"/>
      <c r="R65" s="392">
        <v>238</v>
      </c>
      <c r="S65" s="392">
        <v>240</v>
      </c>
      <c r="T65" s="392">
        <v>238</v>
      </c>
      <c r="U65" s="392">
        <v>238</v>
      </c>
      <c r="V65" s="90">
        <f t="shared" ref="V65:V68" si="37">IF(AND(F65=0,G65=0,H65=0),0,IF(AND(F65=0,G65=0),H65,IF(AND(F65=0,H65=0),G65,IF(AND(G65=0,H65=0),F65,IF(F65=0,(G65+H65)/2,IF(G65=0,(F65+H65)/2,IF(H65=0,(F65+G65)/2,(F65+G65+H65)/3)))))))</f>
        <v>0</v>
      </c>
      <c r="W65" s="90">
        <f t="shared" ref="W65:W66" si="38">IF(AND(I65=0,J65=0,K65=0),0,IF(AND(I65=0,J65=0),K65,IF(AND(I65=0,K65=0),J65,IF(AND(J65=0,K65=0),I65,IF(I65=0,(J65+K65)/2,IF(J65=0,(I65+K65)/2,IF(K65=0,(I65+J65)/2,(I65+J65+K65)/3)))))))</f>
        <v>0</v>
      </c>
      <c r="X65" s="90">
        <f t="shared" ref="X65:X68" si="39">IF(AND(L65=0,M65=0,N65=0),0,IF(AND(L65=0,M65=0),N65,IF(AND(L65=0,N65=0),M65,IF(AND(M65=0,N65=0),L65,IF(L65=0,(M65+N65)/2,IF(M65=0,(L65+N65)/2,IF(N65=0,(L65+M65)/2,(L65+M65+N65)/3)))))))</f>
        <v>0</v>
      </c>
      <c r="Y65" s="388">
        <f t="shared" ref="Y65:Y68" si="40">IF(AND(O65=0,P65=0,Q65=0),0,IF(AND(O65=0,P65=0),Q65,IF(AND(O65=0,Q65=0),P65,IF(AND(P65=0,Q65=0),O65,IF(O65=0,(P65+Q65)/2,IF(P65=0,(O65+Q65)/2,IF(Q65=0,(O65+P65)/2,(O65+P65+Q65)/3)))))))</f>
        <v>0</v>
      </c>
      <c r="Z65" s="500">
        <f>SUM(V65:V68)</f>
        <v>0</v>
      </c>
      <c r="AA65" s="485">
        <f>SUM(W65:W68)</f>
        <v>0</v>
      </c>
      <c r="AB65" s="485">
        <f>SUM(X65:X68)</f>
        <v>0</v>
      </c>
      <c r="AC65" s="485">
        <f>SUM(Y65:Y68)</f>
        <v>0</v>
      </c>
      <c r="AD65" s="485">
        <f t="shared" ref="AD65" si="41">Z65*0.38*0.9*SQRT(3)</f>
        <v>0</v>
      </c>
      <c r="AE65" s="485">
        <f t="shared" ref="AE65" si="42">AA65*0.38*0.9*SQRT(3)</f>
        <v>0</v>
      </c>
      <c r="AF65" s="485">
        <f t="shared" ref="AF65" si="43">AB65*0.38*0.9*SQRT(3)</f>
        <v>0</v>
      </c>
      <c r="AG65" s="485">
        <f t="shared" ref="AG65" si="44">AC65*0.38*0.9*SQRT(3)</f>
        <v>0</v>
      </c>
      <c r="AH65" s="485">
        <f>MAX(Z65:AC68)</f>
        <v>0</v>
      </c>
      <c r="AI65" s="982">
        <f t="shared" ref="AI65" si="45">AH65*0.38*0.9*SQRT(3)</f>
        <v>0</v>
      </c>
      <c r="AJ65" s="982">
        <f>D65-AI65</f>
        <v>90</v>
      </c>
      <c r="AK65" s="982">
        <f>(D65-AJ65)/D65*100</f>
        <v>0</v>
      </c>
    </row>
    <row r="66" spans="1:37" ht="18.75" x14ac:dyDescent="0.25">
      <c r="A66" s="719"/>
      <c r="B66" s="722"/>
      <c r="C66" s="714"/>
      <c r="D66" s="714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7">
        <v>238</v>
      </c>
      <c r="S66" s="57">
        <v>240</v>
      </c>
      <c r="T66" s="57">
        <v>238</v>
      </c>
      <c r="U66" s="57">
        <v>238</v>
      </c>
      <c r="V66" s="66">
        <f t="shared" si="37"/>
        <v>0</v>
      </c>
      <c r="W66" s="66">
        <f t="shared" si="38"/>
        <v>0</v>
      </c>
      <c r="X66" s="66">
        <f t="shared" si="39"/>
        <v>0</v>
      </c>
      <c r="Y66" s="389">
        <f t="shared" si="40"/>
        <v>0</v>
      </c>
      <c r="Z66" s="501"/>
      <c r="AA66" s="486"/>
      <c r="AB66" s="486"/>
      <c r="AC66" s="486"/>
      <c r="AD66" s="486"/>
      <c r="AE66" s="486"/>
      <c r="AF66" s="486"/>
      <c r="AG66" s="486"/>
      <c r="AH66" s="486"/>
      <c r="AI66" s="983"/>
      <c r="AJ66" s="983"/>
      <c r="AK66" s="983"/>
    </row>
    <row r="67" spans="1:37" ht="18.75" x14ac:dyDescent="0.25">
      <c r="A67" s="1079"/>
      <c r="B67" s="1080"/>
      <c r="C67" s="714"/>
      <c r="D67" s="71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57">
        <v>238</v>
      </c>
      <c r="S67" s="57">
        <v>240</v>
      </c>
      <c r="T67" s="57">
        <v>238</v>
      </c>
      <c r="U67" s="57">
        <v>238</v>
      </c>
      <c r="V67" s="97">
        <f t="shared" si="37"/>
        <v>0</v>
      </c>
      <c r="W67" s="97"/>
      <c r="X67" s="97">
        <f t="shared" si="39"/>
        <v>0</v>
      </c>
      <c r="Y67" s="391">
        <f t="shared" si="40"/>
        <v>0</v>
      </c>
      <c r="Z67" s="516"/>
      <c r="AA67" s="507"/>
      <c r="AB67" s="507"/>
      <c r="AC67" s="507"/>
      <c r="AD67" s="507"/>
      <c r="AE67" s="507"/>
      <c r="AF67" s="507"/>
      <c r="AG67" s="507"/>
      <c r="AH67" s="507"/>
      <c r="AI67" s="1078"/>
      <c r="AJ67" s="1078"/>
      <c r="AK67" s="983"/>
    </row>
    <row r="68" spans="1:37" ht="19.5" thickBot="1" x14ac:dyDescent="0.3">
      <c r="A68" s="720"/>
      <c r="B68" s="723"/>
      <c r="C68" s="689"/>
      <c r="D68" s="689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>
        <v>238</v>
      </c>
      <c r="S68" s="93">
        <v>240</v>
      </c>
      <c r="T68" s="93">
        <v>238</v>
      </c>
      <c r="U68" s="93">
        <v>238</v>
      </c>
      <c r="V68" s="70">
        <f t="shared" si="37"/>
        <v>0</v>
      </c>
      <c r="W68" s="70">
        <f t="shared" ref="W68" si="46">IF(AND(G68=0,H68=0,I68=0),0,IF(AND(G68=0,H68=0),I68,IF(AND(G68=0,I68=0),H68,IF(AND(H68=0,I68=0),G68,IF(G68=0,(H68+I68)/2,IF(H68=0,(G68+I68)/2,IF(I68=0,(G68+H68)/2,(G68+H68+I68)/3)))))))</f>
        <v>0</v>
      </c>
      <c r="X68" s="70">
        <f t="shared" si="39"/>
        <v>0</v>
      </c>
      <c r="Y68" s="390">
        <f t="shared" si="40"/>
        <v>0</v>
      </c>
      <c r="Z68" s="502"/>
      <c r="AA68" s="487"/>
      <c r="AB68" s="487"/>
      <c r="AC68" s="487"/>
      <c r="AD68" s="487"/>
      <c r="AE68" s="487"/>
      <c r="AF68" s="487"/>
      <c r="AG68" s="487"/>
      <c r="AH68" s="487"/>
      <c r="AI68" s="984"/>
      <c r="AJ68" s="984"/>
      <c r="AK68" s="984"/>
    </row>
  </sheetData>
  <sheetProtection formatCells="0" formatColumns="0" formatRows="0" insertRows="0"/>
  <mergeCells count="252">
    <mergeCell ref="X10:Y10"/>
    <mergeCell ref="Z10:AA10"/>
    <mergeCell ref="AB10:AC10"/>
    <mergeCell ref="AD10:AE10"/>
    <mergeCell ref="AF10:AG10"/>
    <mergeCell ref="B2:Q3"/>
    <mergeCell ref="F5:U6"/>
    <mergeCell ref="V5:AH6"/>
    <mergeCell ref="A8:A11"/>
    <mergeCell ref="B8:B11"/>
    <mergeCell ref="C8:C11"/>
    <mergeCell ref="D8:D11"/>
    <mergeCell ref="E8:E11"/>
    <mergeCell ref="F8:Q8"/>
    <mergeCell ref="R8:U9"/>
    <mergeCell ref="B12:B16"/>
    <mergeCell ref="C12:C16"/>
    <mergeCell ref="D12:D16"/>
    <mergeCell ref="Z12:Z16"/>
    <mergeCell ref="AA12:AA16"/>
    <mergeCell ref="AB12:AB16"/>
    <mergeCell ref="AC12:AC16"/>
    <mergeCell ref="AD12:AD16"/>
    <mergeCell ref="AK8:AK11"/>
    <mergeCell ref="F9:K9"/>
    <mergeCell ref="L9:Q9"/>
    <mergeCell ref="F10:H10"/>
    <mergeCell ref="I10:K10"/>
    <mergeCell ref="L10:N10"/>
    <mergeCell ref="O10:Q10"/>
    <mergeCell ref="R10:S10"/>
    <mergeCell ref="T10:U10"/>
    <mergeCell ref="V10:W10"/>
    <mergeCell ref="V8:Y9"/>
    <mergeCell ref="Z8:AC9"/>
    <mergeCell ref="AD8:AG9"/>
    <mergeCell ref="AH8:AH11"/>
    <mergeCell ref="AI8:AI11"/>
    <mergeCell ref="AJ8:AJ11"/>
    <mergeCell ref="AK12:AK16"/>
    <mergeCell ref="A17:A19"/>
    <mergeCell ref="B17:B19"/>
    <mergeCell ref="C17:C19"/>
    <mergeCell ref="D17:D19"/>
    <mergeCell ref="Z17:Z19"/>
    <mergeCell ref="AA17:AA19"/>
    <mergeCell ref="AB17:AB19"/>
    <mergeCell ref="AC17:AC19"/>
    <mergeCell ref="AD17:AD19"/>
    <mergeCell ref="AE12:AE16"/>
    <mergeCell ref="AF12:AF16"/>
    <mergeCell ref="AG12:AG16"/>
    <mergeCell ref="AH12:AH16"/>
    <mergeCell ref="AI12:AI16"/>
    <mergeCell ref="AJ12:AJ16"/>
    <mergeCell ref="AK17:AK19"/>
    <mergeCell ref="AE17:AE19"/>
    <mergeCell ref="AF17:AF19"/>
    <mergeCell ref="AG17:AG19"/>
    <mergeCell ref="AH17:AH19"/>
    <mergeCell ref="AI17:AI19"/>
    <mergeCell ref="AJ17:AJ19"/>
    <mergeCell ref="A12:A16"/>
    <mergeCell ref="A20:A24"/>
    <mergeCell ref="B20:B24"/>
    <mergeCell ref="C20:C24"/>
    <mergeCell ref="D20:D24"/>
    <mergeCell ref="Z20:Z24"/>
    <mergeCell ref="AA20:AA24"/>
    <mergeCell ref="AB20:AB24"/>
    <mergeCell ref="AC20:AC24"/>
    <mergeCell ref="AD20:AD24"/>
    <mergeCell ref="AK29:AK33"/>
    <mergeCell ref="AE29:AE33"/>
    <mergeCell ref="A25:A28"/>
    <mergeCell ref="B25:B28"/>
    <mergeCell ref="C25:C28"/>
    <mergeCell ref="D25:D28"/>
    <mergeCell ref="Z25:Z28"/>
    <mergeCell ref="AA25:AA28"/>
    <mergeCell ref="AB25:AB28"/>
    <mergeCell ref="AC25:AC28"/>
    <mergeCell ref="AD25:AD28"/>
    <mergeCell ref="A29:A33"/>
    <mergeCell ref="AK20:AK24"/>
    <mergeCell ref="AE20:AE24"/>
    <mergeCell ref="AF20:AF24"/>
    <mergeCell ref="AG20:AG24"/>
    <mergeCell ref="AH20:AH24"/>
    <mergeCell ref="AI20:AI24"/>
    <mergeCell ref="AJ20:AJ24"/>
    <mergeCell ref="AK25:AK28"/>
    <mergeCell ref="AE25:AE28"/>
    <mergeCell ref="AF25:AF28"/>
    <mergeCell ref="AG25:AG28"/>
    <mergeCell ref="AH25:AH28"/>
    <mergeCell ref="AI25:AI28"/>
    <mergeCell ref="AJ25:AJ28"/>
    <mergeCell ref="AK34:AK37"/>
    <mergeCell ref="AE34:AE37"/>
    <mergeCell ref="AF34:AF37"/>
    <mergeCell ref="AG34:AG37"/>
    <mergeCell ref="AH34:AH37"/>
    <mergeCell ref="AI34:AI37"/>
    <mergeCell ref="AJ34:AJ37"/>
    <mergeCell ref="A34:A37"/>
    <mergeCell ref="B34:B37"/>
    <mergeCell ref="C34:C37"/>
    <mergeCell ref="D34:D37"/>
    <mergeCell ref="Z34:Z37"/>
    <mergeCell ref="AA34:AA37"/>
    <mergeCell ref="AB34:AB37"/>
    <mergeCell ref="AC34:AC37"/>
    <mergeCell ref="AD34:AD37"/>
    <mergeCell ref="A40:A42"/>
    <mergeCell ref="B40:B42"/>
    <mergeCell ref="C40:C42"/>
    <mergeCell ref="D40:D42"/>
    <mergeCell ref="A44:P45"/>
    <mergeCell ref="AH40:AH42"/>
    <mergeCell ref="AI40:AI42"/>
    <mergeCell ref="AJ40:AJ42"/>
    <mergeCell ref="AF29:AF33"/>
    <mergeCell ref="AG29:AG33"/>
    <mergeCell ref="AH29:AH33"/>
    <mergeCell ref="AI29:AI33"/>
    <mergeCell ref="AJ29:AJ33"/>
    <mergeCell ref="B29:B33"/>
    <mergeCell ref="C29:C33"/>
    <mergeCell ref="D29:D33"/>
    <mergeCell ref="Z29:Z33"/>
    <mergeCell ref="AA29:AA33"/>
    <mergeCell ref="AB29:AB33"/>
    <mergeCell ref="AC29:AC33"/>
    <mergeCell ref="AD29:AD33"/>
    <mergeCell ref="AK40:AK42"/>
    <mergeCell ref="AJ46:AJ49"/>
    <mergeCell ref="AK46:AK49"/>
    <mergeCell ref="F47:K47"/>
    <mergeCell ref="L47:Q47"/>
    <mergeCell ref="F48:H48"/>
    <mergeCell ref="I48:K48"/>
    <mergeCell ref="L48:N48"/>
    <mergeCell ref="O48:Q48"/>
    <mergeCell ref="R48:S48"/>
    <mergeCell ref="T48:U48"/>
    <mergeCell ref="R46:U47"/>
    <mergeCell ref="V46:Y47"/>
    <mergeCell ref="Z46:AC47"/>
    <mergeCell ref="AD46:AG47"/>
    <mergeCell ref="AH46:AH49"/>
    <mergeCell ref="AI46:AI49"/>
    <mergeCell ref="V48:W48"/>
    <mergeCell ref="X48:Y48"/>
    <mergeCell ref="Z48:AA48"/>
    <mergeCell ref="AB48:AC48"/>
    <mergeCell ref="F46:Q46"/>
    <mergeCell ref="AD48:AE48"/>
    <mergeCell ref="AF48:AG48"/>
    <mergeCell ref="B50:B53"/>
    <mergeCell ref="C50:C53"/>
    <mergeCell ref="D50:D53"/>
    <mergeCell ref="Z50:Z53"/>
    <mergeCell ref="AA50:AA53"/>
    <mergeCell ref="AB50:AB53"/>
    <mergeCell ref="AC50:AC53"/>
    <mergeCell ref="A46:A49"/>
    <mergeCell ref="B46:B49"/>
    <mergeCell ref="C46:C49"/>
    <mergeCell ref="D46:D49"/>
    <mergeCell ref="E46:E49"/>
    <mergeCell ref="AD54:AD57"/>
    <mergeCell ref="AJ50:AJ53"/>
    <mergeCell ref="AK50:AK53"/>
    <mergeCell ref="A54:A57"/>
    <mergeCell ref="B54:B57"/>
    <mergeCell ref="C54:C57"/>
    <mergeCell ref="D54:D57"/>
    <mergeCell ref="Z54:Z57"/>
    <mergeCell ref="AA54:AA57"/>
    <mergeCell ref="AB54:AB57"/>
    <mergeCell ref="AC54:AC57"/>
    <mergeCell ref="AD50:AD53"/>
    <mergeCell ref="AE50:AE53"/>
    <mergeCell ref="AF50:AF53"/>
    <mergeCell ref="AG50:AG53"/>
    <mergeCell ref="AH50:AH53"/>
    <mergeCell ref="AI50:AI53"/>
    <mergeCell ref="AK54:AK57"/>
    <mergeCell ref="AE54:AE57"/>
    <mergeCell ref="AF54:AF57"/>
    <mergeCell ref="AG54:AG57"/>
    <mergeCell ref="AH54:AH57"/>
    <mergeCell ref="AI54:AI57"/>
    <mergeCell ref="A50:A53"/>
    <mergeCell ref="A61:A64"/>
    <mergeCell ref="B61:B64"/>
    <mergeCell ref="C61:C64"/>
    <mergeCell ref="D61:D64"/>
    <mergeCell ref="Z61:Z64"/>
    <mergeCell ref="AA61:AA64"/>
    <mergeCell ref="AB61:AB64"/>
    <mergeCell ref="AC61:AC64"/>
    <mergeCell ref="AD58:AD60"/>
    <mergeCell ref="A58:A60"/>
    <mergeCell ref="B58:B60"/>
    <mergeCell ref="C58:C60"/>
    <mergeCell ref="D58:D60"/>
    <mergeCell ref="Z58:Z60"/>
    <mergeCell ref="AA58:AA60"/>
    <mergeCell ref="AB58:AB60"/>
    <mergeCell ref="AC58:AC60"/>
    <mergeCell ref="AJ61:AJ64"/>
    <mergeCell ref="AK61:AK64"/>
    <mergeCell ref="Z40:Z42"/>
    <mergeCell ref="AA40:AA42"/>
    <mergeCell ref="AB40:AB42"/>
    <mergeCell ref="AC40:AC42"/>
    <mergeCell ref="AD40:AD42"/>
    <mergeCell ref="AE40:AE42"/>
    <mergeCell ref="AF40:AF42"/>
    <mergeCell ref="AG40:AG42"/>
    <mergeCell ref="AD61:AD64"/>
    <mergeCell ref="AE61:AE64"/>
    <mergeCell ref="AF61:AF64"/>
    <mergeCell ref="AG61:AG64"/>
    <mergeCell ref="AH61:AH64"/>
    <mergeCell ref="AI61:AI64"/>
    <mergeCell ref="AJ58:AJ60"/>
    <mergeCell ref="AK58:AK60"/>
    <mergeCell ref="AE58:AE60"/>
    <mergeCell ref="AF58:AF60"/>
    <mergeCell ref="AG58:AG60"/>
    <mergeCell ref="AH58:AH60"/>
    <mergeCell ref="AI58:AI60"/>
    <mergeCell ref="AJ54:AJ57"/>
    <mergeCell ref="AE65:AE68"/>
    <mergeCell ref="AF65:AF68"/>
    <mergeCell ref="AG65:AG68"/>
    <mergeCell ref="AH65:AH68"/>
    <mergeCell ref="AI65:AI68"/>
    <mergeCell ref="AJ65:AJ68"/>
    <mergeCell ref="AK65:AK68"/>
    <mergeCell ref="A65:A68"/>
    <mergeCell ref="B65:B68"/>
    <mergeCell ref="C65:C68"/>
    <mergeCell ref="D65:D68"/>
    <mergeCell ref="Z65:Z68"/>
    <mergeCell ref="AA65:AA68"/>
    <mergeCell ref="AB65:AB68"/>
    <mergeCell ref="AC65:AC68"/>
    <mergeCell ref="AD65:AD6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rowBreaks count="2" manualBreakCount="2">
    <brk id="24" max="16383" man="1"/>
    <brk id="42" max="16383" man="1"/>
  </rowBreaks>
  <colBreaks count="1" manualBreakCount="1">
    <brk id="4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7"/>
  <sheetViews>
    <sheetView view="pageBreakPreview" topLeftCell="W58" zoomScale="70" zoomScaleNormal="80" zoomScaleSheetLayoutView="70" workbookViewId="0">
      <selection activeCell="AJ79" sqref="AJ79:AJ84"/>
    </sheetView>
  </sheetViews>
  <sheetFormatPr defaultRowHeight="15" x14ac:dyDescent="0.25"/>
  <cols>
    <col min="1" max="1" width="8" style="165" customWidth="1"/>
    <col min="2" max="2" width="25.85546875" style="165" customWidth="1"/>
    <col min="3" max="4" width="22.5703125" style="165" customWidth="1"/>
    <col min="5" max="5" width="25.140625" style="165" customWidth="1"/>
    <col min="6" max="17" width="9.140625" style="165"/>
    <col min="18" max="34" width="10.7109375" style="165" customWidth="1"/>
    <col min="35" max="35" width="11.28515625" style="165" customWidth="1"/>
    <col min="36" max="36" width="11.85546875" style="165" customWidth="1"/>
    <col min="37" max="16384" width="9.140625" style="165"/>
  </cols>
  <sheetData>
    <row r="1" spans="1:36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4"/>
    </row>
    <row r="2" spans="1:36" x14ac:dyDescent="0.25">
      <c r="A2" s="163"/>
      <c r="B2" s="617" t="s">
        <v>410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9"/>
      <c r="R2" s="163"/>
      <c r="S2" s="163"/>
      <c r="T2" s="163"/>
      <c r="U2" s="164"/>
      <c r="V2" s="164"/>
    </row>
    <row r="3" spans="1:36" x14ac:dyDescent="0.25">
      <c r="A3" s="163"/>
      <c r="B3" s="620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2"/>
      <c r="R3" s="163"/>
      <c r="S3" s="163"/>
      <c r="T3" s="163"/>
      <c r="U3" s="164"/>
      <c r="V3" s="164"/>
    </row>
    <row r="4" spans="1:36" ht="20.25" x14ac:dyDescent="0.25">
      <c r="A4" s="163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3"/>
      <c r="S4" s="163"/>
      <c r="T4" s="163"/>
      <c r="U4" s="164"/>
      <c r="V4" s="164"/>
    </row>
    <row r="5" spans="1:36" ht="20.25" customHeight="1" x14ac:dyDescent="0.25">
      <c r="A5" s="163"/>
      <c r="B5" s="166"/>
      <c r="C5" s="166"/>
      <c r="D5" s="166"/>
      <c r="E5" s="166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1107" t="s">
        <v>1</v>
      </c>
      <c r="W5" s="1107"/>
      <c r="X5" s="1107"/>
      <c r="Y5" s="1107"/>
      <c r="Z5" s="1107"/>
      <c r="AA5" s="1107"/>
      <c r="AB5" s="1107"/>
      <c r="AC5" s="1107"/>
      <c r="AD5" s="1107"/>
      <c r="AE5" s="1107"/>
      <c r="AF5" s="1107"/>
      <c r="AG5" s="1107"/>
      <c r="AH5" s="1107"/>
    </row>
    <row r="6" spans="1:36" ht="30" customHeight="1" x14ac:dyDescent="0.25">
      <c r="A6" s="163"/>
      <c r="B6" s="166"/>
      <c r="C6" s="166"/>
      <c r="D6" s="166"/>
      <c r="E6" s="166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1107"/>
      <c r="W6" s="1107"/>
      <c r="X6" s="1107"/>
      <c r="Y6" s="1107"/>
      <c r="Z6" s="1107"/>
      <c r="AA6" s="1107"/>
      <c r="AB6" s="1107"/>
      <c r="AC6" s="1107"/>
      <c r="AD6" s="1107"/>
      <c r="AE6" s="1107"/>
      <c r="AF6" s="1107"/>
      <c r="AG6" s="1107"/>
      <c r="AH6" s="1107"/>
    </row>
    <row r="7" spans="1:36" ht="15.75" thickBot="1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  <c r="V7" s="164"/>
    </row>
    <row r="8" spans="1:36" ht="31.5" customHeight="1" x14ac:dyDescent="0.25">
      <c r="A8" s="1094" t="s">
        <v>2</v>
      </c>
      <c r="B8" s="1095" t="s">
        <v>3</v>
      </c>
      <c r="C8" s="1095" t="s">
        <v>4</v>
      </c>
      <c r="D8" s="586" t="s">
        <v>5</v>
      </c>
      <c r="E8" s="1095" t="s">
        <v>6</v>
      </c>
      <c r="F8" s="1095" t="s">
        <v>7</v>
      </c>
      <c r="G8" s="1095"/>
      <c r="H8" s="1095"/>
      <c r="I8" s="1095"/>
      <c r="J8" s="1095"/>
      <c r="K8" s="1095"/>
      <c r="L8" s="1095"/>
      <c r="M8" s="1095"/>
      <c r="N8" s="1095"/>
      <c r="O8" s="1095"/>
      <c r="P8" s="1095"/>
      <c r="Q8" s="1095"/>
      <c r="R8" s="593" t="s">
        <v>8</v>
      </c>
      <c r="S8" s="593"/>
      <c r="T8" s="593"/>
      <c r="U8" s="593"/>
      <c r="V8" s="599" t="s">
        <v>9</v>
      </c>
      <c r="W8" s="599"/>
      <c r="X8" s="599"/>
      <c r="Y8" s="599"/>
      <c r="Z8" s="599" t="s">
        <v>10</v>
      </c>
      <c r="AA8" s="599"/>
      <c r="AB8" s="599"/>
      <c r="AC8" s="599"/>
      <c r="AD8" s="599" t="s">
        <v>11</v>
      </c>
      <c r="AE8" s="599"/>
      <c r="AF8" s="599"/>
      <c r="AG8" s="599"/>
      <c r="AH8" s="599" t="s">
        <v>12</v>
      </c>
      <c r="AI8" s="600" t="s">
        <v>13</v>
      </c>
      <c r="AJ8" s="612" t="s">
        <v>14</v>
      </c>
    </row>
    <row r="9" spans="1:36" ht="33" customHeight="1" x14ac:dyDescent="0.25">
      <c r="A9" s="648"/>
      <c r="B9" s="1096"/>
      <c r="C9" s="1096"/>
      <c r="D9" s="587"/>
      <c r="E9" s="1096"/>
      <c r="F9" s="1096" t="s">
        <v>15</v>
      </c>
      <c r="G9" s="1096"/>
      <c r="H9" s="1096"/>
      <c r="I9" s="1096"/>
      <c r="J9" s="1096"/>
      <c r="K9" s="1096"/>
      <c r="L9" s="1096" t="s">
        <v>16</v>
      </c>
      <c r="M9" s="1096"/>
      <c r="N9" s="1096"/>
      <c r="O9" s="1096"/>
      <c r="P9" s="1096"/>
      <c r="Q9" s="1096"/>
      <c r="R9" s="1097"/>
      <c r="S9" s="1097"/>
      <c r="T9" s="1097"/>
      <c r="U9" s="1097"/>
      <c r="V9" s="1093"/>
      <c r="W9" s="1093"/>
      <c r="X9" s="1093"/>
      <c r="Y9" s="1093"/>
      <c r="Z9" s="1093"/>
      <c r="AA9" s="1093"/>
      <c r="AB9" s="1093"/>
      <c r="AC9" s="1093"/>
      <c r="AD9" s="1093"/>
      <c r="AE9" s="1093"/>
      <c r="AF9" s="1093"/>
      <c r="AG9" s="1093"/>
      <c r="AH9" s="1093"/>
      <c r="AI9" s="1106"/>
      <c r="AJ9" s="613"/>
    </row>
    <row r="10" spans="1:36" ht="15.75" x14ac:dyDescent="0.25">
      <c r="A10" s="648"/>
      <c r="B10" s="1096"/>
      <c r="C10" s="1096"/>
      <c r="D10" s="587"/>
      <c r="E10" s="1096"/>
      <c r="F10" s="1108">
        <v>1000.4166666666666</v>
      </c>
      <c r="G10" s="1108"/>
      <c r="H10" s="1108"/>
      <c r="I10" s="1108">
        <v>1000.7916666666666</v>
      </c>
      <c r="J10" s="1108"/>
      <c r="K10" s="1108"/>
      <c r="L10" s="1108">
        <v>1000.4166666666666</v>
      </c>
      <c r="M10" s="1108"/>
      <c r="N10" s="1108"/>
      <c r="O10" s="1108">
        <v>1000.7916666666666</v>
      </c>
      <c r="P10" s="1108"/>
      <c r="Q10" s="1108"/>
      <c r="R10" s="1096" t="s">
        <v>15</v>
      </c>
      <c r="S10" s="1096"/>
      <c r="T10" s="1096" t="s">
        <v>16</v>
      </c>
      <c r="U10" s="1096"/>
      <c r="V10" s="1093" t="s">
        <v>15</v>
      </c>
      <c r="W10" s="1093"/>
      <c r="X10" s="1093" t="s">
        <v>16</v>
      </c>
      <c r="Y10" s="1093"/>
      <c r="Z10" s="1093" t="s">
        <v>15</v>
      </c>
      <c r="AA10" s="1093"/>
      <c r="AB10" s="1093" t="s">
        <v>16</v>
      </c>
      <c r="AC10" s="1093"/>
      <c r="AD10" s="1093" t="s">
        <v>15</v>
      </c>
      <c r="AE10" s="1093"/>
      <c r="AF10" s="1093" t="s">
        <v>16</v>
      </c>
      <c r="AG10" s="1093"/>
      <c r="AH10" s="1093"/>
      <c r="AI10" s="1106"/>
      <c r="AJ10" s="613"/>
    </row>
    <row r="11" spans="1:36" ht="16.5" thickBot="1" x14ac:dyDescent="0.3">
      <c r="A11" s="648"/>
      <c r="B11" s="1096"/>
      <c r="C11" s="1096"/>
      <c r="D11" s="588"/>
      <c r="E11" s="1096"/>
      <c r="F11" s="200" t="s">
        <v>17</v>
      </c>
      <c r="G11" s="201" t="s">
        <v>18</v>
      </c>
      <c r="H11" s="202" t="s">
        <v>19</v>
      </c>
      <c r="I11" s="200" t="s">
        <v>17</v>
      </c>
      <c r="J11" s="201" t="s">
        <v>18</v>
      </c>
      <c r="K11" s="202" t="s">
        <v>19</v>
      </c>
      <c r="L11" s="200"/>
      <c r="M11" s="201"/>
      <c r="N11" s="202"/>
      <c r="O11" s="200"/>
      <c r="P11" s="201"/>
      <c r="Q11" s="202"/>
      <c r="R11" s="203">
        <v>1000.4166666666666</v>
      </c>
      <c r="S11" s="203">
        <v>1000.7916666666666</v>
      </c>
      <c r="T11" s="203">
        <v>1000.4166666666666</v>
      </c>
      <c r="U11" s="203">
        <v>1000.7916666666666</v>
      </c>
      <c r="V11" s="204">
        <v>1000.4166666666666</v>
      </c>
      <c r="W11" s="204">
        <v>1000.7916666666666</v>
      </c>
      <c r="X11" s="204">
        <v>1000.4166666666666</v>
      </c>
      <c r="Y11" s="204">
        <v>1000.7916666666666</v>
      </c>
      <c r="Z11" s="204">
        <v>1000.4166666666666</v>
      </c>
      <c r="AA11" s="204">
        <v>1000.7916666666666</v>
      </c>
      <c r="AB11" s="204">
        <v>1000.4166666666666</v>
      </c>
      <c r="AC11" s="204">
        <v>1000.7916666666666</v>
      </c>
      <c r="AD11" s="204">
        <v>1000.4166666666666</v>
      </c>
      <c r="AE11" s="204">
        <v>1000.7916666666666</v>
      </c>
      <c r="AF11" s="204">
        <v>1000.4166666666666</v>
      </c>
      <c r="AG11" s="204">
        <v>1000.7916666666666</v>
      </c>
      <c r="AH11" s="1093"/>
      <c r="AI11" s="1106"/>
      <c r="AJ11" s="614"/>
    </row>
    <row r="12" spans="1:36" ht="15.75" x14ac:dyDescent="0.25">
      <c r="A12" s="633">
        <v>1</v>
      </c>
      <c r="B12" s="1096" t="s">
        <v>24</v>
      </c>
      <c r="C12" s="1096" t="s">
        <v>88</v>
      </c>
      <c r="D12" s="1120">
        <f>160*0.9</f>
        <v>144</v>
      </c>
      <c r="E12" s="205" t="s">
        <v>411</v>
      </c>
      <c r="F12" s="205">
        <v>9</v>
      </c>
      <c r="G12" s="205">
        <v>14</v>
      </c>
      <c r="H12" s="205">
        <v>2</v>
      </c>
      <c r="I12" s="205">
        <v>10</v>
      </c>
      <c r="J12" s="205">
        <v>16</v>
      </c>
      <c r="K12" s="205">
        <v>4</v>
      </c>
      <c r="L12" s="205">
        <v>5</v>
      </c>
      <c r="M12" s="205">
        <v>28</v>
      </c>
      <c r="N12" s="205">
        <v>4</v>
      </c>
      <c r="O12" s="205">
        <v>13</v>
      </c>
      <c r="P12" s="205">
        <v>16</v>
      </c>
      <c r="Q12" s="205">
        <v>12</v>
      </c>
      <c r="R12" s="206">
        <v>402</v>
      </c>
      <c r="S12" s="206">
        <v>402</v>
      </c>
      <c r="T12" s="206">
        <v>402</v>
      </c>
      <c r="U12" s="206">
        <v>402</v>
      </c>
      <c r="V12" s="207">
        <f t="shared" ref="V12:V57" si="0">IF(AND(F12=0,G12=0,H12=0),0,IF(AND(F12=0,G12=0),H12,IF(AND(F12=0,H12=0),G12,IF(AND(G12=0,H12=0),F12,IF(F12=0,(G12+H12)/2,IF(G12=0,(F12+H12)/2,IF(H12=0,(F12+G12)/2,(F12+G12+H12)/3)))))))</f>
        <v>8.3333333333333339</v>
      </c>
      <c r="W12" s="207">
        <f t="shared" ref="W12:W57" si="1">IF(AND(I12=0,J12=0,K12=0),0,IF(AND(I12=0,J12=0),K12,IF(AND(I12=0,K12=0),J12,IF(AND(J12=0,K12=0),I12,IF(I12=0,(J12+K12)/2,IF(J12=0,(I12+K12)/2,IF(K12=0,(I12+J12)/2,(I12+J12+K12)/3)))))))</f>
        <v>10</v>
      </c>
      <c r="X12" s="207">
        <f t="shared" ref="X12:X57" si="2">IF(AND(L12=0,M12=0,N12=0),0,IF(AND(L12=0,M12=0),N12,IF(AND(L12=0,N12=0),M12,IF(AND(M12=0,N12=0),L12,IF(L12=0,(M12+N12)/2,IF(M12=0,(L12+N12)/2,IF(N12=0,(L12+M12)/2,(L12+M12+N12)/3)))))))</f>
        <v>12.333333333333334</v>
      </c>
      <c r="Y12" s="208">
        <f t="shared" ref="Y12:Y57" si="3">IF(AND(O12=0,P12=0,Q12=0),0,IF(AND(O12=0,P12=0),Q12,IF(AND(O12=0,Q12=0),P12,IF(AND(P12=0,Q12=0),O12,IF(O12=0,(P12+Q12)/2,IF(P12=0,(O12+Q12)/2,IF(Q12=0,(O12+P12)/2,(O12+P12+Q12)/3)))))))</f>
        <v>13.666666666666666</v>
      </c>
      <c r="Z12" s="1098">
        <f>SUM(V12:V17)</f>
        <v>72.333333333333343</v>
      </c>
      <c r="AA12" s="1100">
        <f>SUM(W12:W17)</f>
        <v>83</v>
      </c>
      <c r="AB12" s="1100">
        <f>SUM(X12:X17)</f>
        <v>73</v>
      </c>
      <c r="AC12" s="1100">
        <f>SUM(Y12:Y17)</f>
        <v>102</v>
      </c>
      <c r="AD12" s="1100">
        <f>Z12*0.38*0.9*SQRT(3)</f>
        <v>42.847472877638893</v>
      </c>
      <c r="AE12" s="1100">
        <f t="shared" ref="AE12:AG12" si="4">AA12*0.38*0.9*SQRT(3)</f>
        <v>49.165994223650145</v>
      </c>
      <c r="AF12" s="1100">
        <f t="shared" si="4"/>
        <v>43.24238046176459</v>
      </c>
      <c r="AG12" s="1100">
        <f t="shared" si="4"/>
        <v>60.420860371232713</v>
      </c>
      <c r="AH12" s="1100">
        <f>MAX(Z12:AC17)</f>
        <v>102</v>
      </c>
      <c r="AI12" s="1104">
        <f>AH12*0.38*0.9*SQRT(3)</f>
        <v>60.420860371232713</v>
      </c>
      <c r="AJ12" s="1104">
        <f>D12-AI12</f>
        <v>83.57913962876728</v>
      </c>
    </row>
    <row r="13" spans="1:36" ht="15.75" x14ac:dyDescent="0.25">
      <c r="A13" s="633"/>
      <c r="B13" s="1096"/>
      <c r="C13" s="1096"/>
      <c r="D13" s="1121"/>
      <c r="E13" s="181" t="s">
        <v>412</v>
      </c>
      <c r="F13" s="181">
        <v>28</v>
      </c>
      <c r="G13" s="181">
        <v>25</v>
      </c>
      <c r="H13" s="181">
        <v>43</v>
      </c>
      <c r="I13" s="181">
        <v>30</v>
      </c>
      <c r="J13" s="181">
        <v>30</v>
      </c>
      <c r="K13" s="181">
        <v>50</v>
      </c>
      <c r="L13" s="181">
        <v>43</v>
      </c>
      <c r="M13" s="181">
        <v>32</v>
      </c>
      <c r="N13" s="181">
        <v>29</v>
      </c>
      <c r="O13" s="181">
        <v>42</v>
      </c>
      <c r="P13" s="181">
        <v>36</v>
      </c>
      <c r="Q13" s="181">
        <v>58</v>
      </c>
      <c r="R13" s="209">
        <v>402</v>
      </c>
      <c r="S13" s="209">
        <v>402</v>
      </c>
      <c r="T13" s="209">
        <v>402</v>
      </c>
      <c r="U13" s="209">
        <v>402</v>
      </c>
      <c r="V13" s="207">
        <f t="shared" si="0"/>
        <v>32</v>
      </c>
      <c r="W13" s="207">
        <f t="shared" si="1"/>
        <v>36.666666666666664</v>
      </c>
      <c r="X13" s="207">
        <f t="shared" si="2"/>
        <v>34.666666666666664</v>
      </c>
      <c r="Y13" s="208">
        <f t="shared" si="3"/>
        <v>45.333333333333336</v>
      </c>
      <c r="Z13" s="1098"/>
      <c r="AA13" s="1100"/>
      <c r="AB13" s="1100"/>
      <c r="AC13" s="1100"/>
      <c r="AD13" s="1100"/>
      <c r="AE13" s="1100"/>
      <c r="AF13" s="1100"/>
      <c r="AG13" s="1100"/>
      <c r="AH13" s="1100"/>
      <c r="AI13" s="1104"/>
      <c r="AJ13" s="1104"/>
    </row>
    <row r="14" spans="1:36" ht="15.75" x14ac:dyDescent="0.25">
      <c r="A14" s="633"/>
      <c r="B14" s="1096"/>
      <c r="C14" s="1096"/>
      <c r="D14" s="1121"/>
      <c r="E14" s="205" t="s">
        <v>413</v>
      </c>
      <c r="F14" s="205">
        <v>15</v>
      </c>
      <c r="G14" s="205">
        <v>26</v>
      </c>
      <c r="H14" s="205">
        <v>13</v>
      </c>
      <c r="I14" s="205">
        <v>15</v>
      </c>
      <c r="J14" s="205">
        <v>25</v>
      </c>
      <c r="K14" s="205">
        <v>16</v>
      </c>
      <c r="L14" s="205">
        <v>23</v>
      </c>
      <c r="M14" s="205">
        <v>4</v>
      </c>
      <c r="N14" s="205">
        <v>18</v>
      </c>
      <c r="O14" s="205">
        <v>28</v>
      </c>
      <c r="P14" s="205">
        <v>25</v>
      </c>
      <c r="Q14" s="205">
        <v>18</v>
      </c>
      <c r="R14" s="206">
        <v>402</v>
      </c>
      <c r="S14" s="206">
        <v>402</v>
      </c>
      <c r="T14" s="206">
        <v>402</v>
      </c>
      <c r="U14" s="206">
        <v>402</v>
      </c>
      <c r="V14" s="207">
        <f t="shared" si="0"/>
        <v>18</v>
      </c>
      <c r="W14" s="207">
        <f t="shared" si="1"/>
        <v>18.666666666666668</v>
      </c>
      <c r="X14" s="207">
        <f t="shared" si="2"/>
        <v>15</v>
      </c>
      <c r="Y14" s="208">
        <f t="shared" si="3"/>
        <v>23.666666666666668</v>
      </c>
      <c r="Z14" s="1098"/>
      <c r="AA14" s="1100"/>
      <c r="AB14" s="1100"/>
      <c r="AC14" s="1100"/>
      <c r="AD14" s="1100"/>
      <c r="AE14" s="1100"/>
      <c r="AF14" s="1100"/>
      <c r="AG14" s="1100"/>
      <c r="AH14" s="1100"/>
      <c r="AI14" s="1104"/>
      <c r="AJ14" s="1104"/>
    </row>
    <row r="15" spans="1:36" ht="15.75" x14ac:dyDescent="0.25">
      <c r="A15" s="633"/>
      <c r="B15" s="1096"/>
      <c r="C15" s="1096"/>
      <c r="D15" s="1121"/>
      <c r="E15" s="181" t="s">
        <v>414</v>
      </c>
      <c r="F15" s="181">
        <v>3</v>
      </c>
      <c r="G15" s="181">
        <v>15</v>
      </c>
      <c r="H15" s="181">
        <v>24</v>
      </c>
      <c r="I15" s="181">
        <v>9</v>
      </c>
      <c r="J15" s="181">
        <v>20</v>
      </c>
      <c r="K15" s="181">
        <v>24</v>
      </c>
      <c r="L15" s="181">
        <v>20</v>
      </c>
      <c r="M15" s="181">
        <v>8</v>
      </c>
      <c r="N15" s="181">
        <v>5</v>
      </c>
      <c r="O15" s="181">
        <v>20</v>
      </c>
      <c r="P15" s="181">
        <v>18</v>
      </c>
      <c r="Q15" s="181">
        <v>20</v>
      </c>
      <c r="R15" s="209">
        <v>402</v>
      </c>
      <c r="S15" s="209">
        <v>402</v>
      </c>
      <c r="T15" s="209">
        <v>402</v>
      </c>
      <c r="U15" s="209">
        <v>402</v>
      </c>
      <c r="V15" s="207">
        <f t="shared" si="0"/>
        <v>14</v>
      </c>
      <c r="W15" s="207">
        <f t="shared" si="1"/>
        <v>17.666666666666668</v>
      </c>
      <c r="X15" s="207">
        <f t="shared" si="2"/>
        <v>11</v>
      </c>
      <c r="Y15" s="208">
        <f t="shared" si="3"/>
        <v>19.333333333333332</v>
      </c>
      <c r="Z15" s="1098"/>
      <c r="AA15" s="1100"/>
      <c r="AB15" s="1100"/>
      <c r="AC15" s="1100"/>
      <c r="AD15" s="1100"/>
      <c r="AE15" s="1100"/>
      <c r="AF15" s="1100"/>
      <c r="AG15" s="1100"/>
      <c r="AH15" s="1100"/>
      <c r="AI15" s="1104"/>
      <c r="AJ15" s="1104"/>
    </row>
    <row r="16" spans="1:36" ht="15.75" x14ac:dyDescent="0.25">
      <c r="A16" s="633"/>
      <c r="B16" s="1096"/>
      <c r="C16" s="1096"/>
      <c r="D16" s="1121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6"/>
      <c r="S16" s="206"/>
      <c r="T16" s="206"/>
      <c r="U16" s="206"/>
      <c r="V16" s="207">
        <f t="shared" si="0"/>
        <v>0</v>
      </c>
      <c r="W16" s="207">
        <f t="shared" si="1"/>
        <v>0</v>
      </c>
      <c r="X16" s="207">
        <f t="shared" si="2"/>
        <v>0</v>
      </c>
      <c r="Y16" s="208">
        <f t="shared" si="3"/>
        <v>0</v>
      </c>
      <c r="Z16" s="1098"/>
      <c r="AA16" s="1100"/>
      <c r="AB16" s="1100"/>
      <c r="AC16" s="1100"/>
      <c r="AD16" s="1100"/>
      <c r="AE16" s="1100"/>
      <c r="AF16" s="1100"/>
      <c r="AG16" s="1100"/>
      <c r="AH16" s="1100"/>
      <c r="AI16" s="1104"/>
      <c r="AJ16" s="1104"/>
    </row>
    <row r="17" spans="1:36" ht="16.5" thickBot="1" x14ac:dyDescent="0.3">
      <c r="A17" s="634"/>
      <c r="B17" s="1109"/>
      <c r="C17" s="1109"/>
      <c r="D17" s="1122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11"/>
      <c r="T17" s="211"/>
      <c r="U17" s="211"/>
      <c r="V17" s="212">
        <f t="shared" si="0"/>
        <v>0</v>
      </c>
      <c r="W17" s="212">
        <f t="shared" si="1"/>
        <v>0</v>
      </c>
      <c r="X17" s="212">
        <f t="shared" si="2"/>
        <v>0</v>
      </c>
      <c r="Y17" s="213">
        <f t="shared" si="3"/>
        <v>0</v>
      </c>
      <c r="Z17" s="1099"/>
      <c r="AA17" s="1101"/>
      <c r="AB17" s="1101"/>
      <c r="AC17" s="1101"/>
      <c r="AD17" s="1101"/>
      <c r="AE17" s="1101"/>
      <c r="AF17" s="1101"/>
      <c r="AG17" s="1101"/>
      <c r="AH17" s="1101"/>
      <c r="AI17" s="1105"/>
      <c r="AJ17" s="1105"/>
    </row>
    <row r="18" spans="1:36" ht="47.25" x14ac:dyDescent="0.25">
      <c r="A18" s="644">
        <v>2</v>
      </c>
      <c r="B18" s="1095" t="s">
        <v>28</v>
      </c>
      <c r="C18" s="1110" t="s">
        <v>104</v>
      </c>
      <c r="D18" s="1113"/>
      <c r="E18" s="176" t="s">
        <v>415</v>
      </c>
      <c r="F18" s="176"/>
      <c r="G18" s="176"/>
      <c r="H18" s="176"/>
      <c r="I18" s="176"/>
      <c r="J18" s="176"/>
      <c r="K18" s="176"/>
      <c r="L18" s="1116" t="s">
        <v>416</v>
      </c>
      <c r="M18" s="1117"/>
      <c r="N18" s="1117"/>
      <c r="O18" s="1117"/>
      <c r="P18" s="1117"/>
      <c r="Q18" s="1118"/>
      <c r="R18" s="176"/>
      <c r="S18" s="176"/>
      <c r="T18" s="176"/>
      <c r="U18" s="176"/>
      <c r="V18" s="214">
        <f t="shared" si="0"/>
        <v>0</v>
      </c>
      <c r="W18" s="214">
        <f t="shared" si="1"/>
        <v>0</v>
      </c>
      <c r="X18" s="214" t="str">
        <f t="shared" si="2"/>
        <v>По 6 кВ отключено</v>
      </c>
      <c r="Y18" s="215">
        <f t="shared" si="3"/>
        <v>0</v>
      </c>
      <c r="Z18" s="1119">
        <f>SUM(V18:V21)</f>
        <v>0</v>
      </c>
      <c r="AA18" s="1102">
        <f>SUM(W18:W21)</f>
        <v>0</v>
      </c>
      <c r="AB18" s="1102">
        <f>SUM(X18:X21)</f>
        <v>0</v>
      </c>
      <c r="AC18" s="1102">
        <f>SUM(Y18:Y21)</f>
        <v>0</v>
      </c>
      <c r="AD18" s="1102">
        <f t="shared" ref="AD18:AG27" si="5">Z18*0.38*0.9*SQRT(3)</f>
        <v>0</v>
      </c>
      <c r="AE18" s="1102">
        <f t="shared" si="5"/>
        <v>0</v>
      </c>
      <c r="AF18" s="1102">
        <f t="shared" si="5"/>
        <v>0</v>
      </c>
      <c r="AG18" s="1102">
        <f t="shared" si="5"/>
        <v>0</v>
      </c>
      <c r="AH18" s="1102">
        <f>MAX(Z18:AC21)</f>
        <v>0</v>
      </c>
      <c r="AI18" s="1103">
        <f t="shared" ref="AI18" si="6">AH18*0.38*0.9*SQRT(3)</f>
        <v>0</v>
      </c>
      <c r="AJ18" s="1103">
        <f>D18-AI18</f>
        <v>0</v>
      </c>
    </row>
    <row r="19" spans="1:36" ht="15.75" x14ac:dyDescent="0.25">
      <c r="A19" s="633"/>
      <c r="B19" s="1096"/>
      <c r="C19" s="1111"/>
      <c r="D19" s="1114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209"/>
      <c r="S19" s="209"/>
      <c r="T19" s="209"/>
      <c r="U19" s="209"/>
      <c r="V19" s="207">
        <f t="shared" si="0"/>
        <v>0</v>
      </c>
      <c r="W19" s="207">
        <f t="shared" si="1"/>
        <v>0</v>
      </c>
      <c r="X19" s="207">
        <f t="shared" si="2"/>
        <v>0</v>
      </c>
      <c r="Y19" s="208">
        <f t="shared" si="3"/>
        <v>0</v>
      </c>
      <c r="Z19" s="1098"/>
      <c r="AA19" s="1100"/>
      <c r="AB19" s="1100"/>
      <c r="AC19" s="1100"/>
      <c r="AD19" s="1100"/>
      <c r="AE19" s="1100"/>
      <c r="AF19" s="1100"/>
      <c r="AG19" s="1100"/>
      <c r="AH19" s="1100"/>
      <c r="AI19" s="1104"/>
      <c r="AJ19" s="1104"/>
    </row>
    <row r="20" spans="1:36" ht="15.75" x14ac:dyDescent="0.25">
      <c r="A20" s="633"/>
      <c r="B20" s="1096"/>
      <c r="C20" s="1111"/>
      <c r="D20" s="1114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7">
        <f t="shared" si="0"/>
        <v>0</v>
      </c>
      <c r="W20" s="207">
        <f t="shared" si="1"/>
        <v>0</v>
      </c>
      <c r="X20" s="207">
        <f t="shared" si="2"/>
        <v>0</v>
      </c>
      <c r="Y20" s="208">
        <f t="shared" si="3"/>
        <v>0</v>
      </c>
      <c r="Z20" s="1098"/>
      <c r="AA20" s="1100"/>
      <c r="AB20" s="1100"/>
      <c r="AC20" s="1100"/>
      <c r="AD20" s="1100"/>
      <c r="AE20" s="1100"/>
      <c r="AF20" s="1100"/>
      <c r="AG20" s="1100"/>
      <c r="AH20" s="1100"/>
      <c r="AI20" s="1104"/>
      <c r="AJ20" s="1104"/>
    </row>
    <row r="21" spans="1:36" ht="16.5" thickBot="1" x14ac:dyDescent="0.3">
      <c r="A21" s="634"/>
      <c r="B21" s="1109"/>
      <c r="C21" s="1112"/>
      <c r="D21" s="1115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1"/>
      <c r="S21" s="211"/>
      <c r="T21" s="211"/>
      <c r="U21" s="211"/>
      <c r="V21" s="212">
        <f t="shared" si="0"/>
        <v>0</v>
      </c>
      <c r="W21" s="212">
        <f t="shared" si="1"/>
        <v>0</v>
      </c>
      <c r="X21" s="212">
        <f t="shared" si="2"/>
        <v>0</v>
      </c>
      <c r="Y21" s="213">
        <f t="shared" si="3"/>
        <v>0</v>
      </c>
      <c r="Z21" s="1099"/>
      <c r="AA21" s="1101"/>
      <c r="AB21" s="1101"/>
      <c r="AC21" s="1101"/>
      <c r="AD21" s="1101"/>
      <c r="AE21" s="1101"/>
      <c r="AF21" s="1101"/>
      <c r="AG21" s="1101"/>
      <c r="AH21" s="1101"/>
      <c r="AI21" s="1105"/>
      <c r="AJ21" s="1105"/>
    </row>
    <row r="22" spans="1:36" ht="15.75" x14ac:dyDescent="0.25">
      <c r="A22" s="1094">
        <v>3</v>
      </c>
      <c r="B22" s="1127" t="s">
        <v>147</v>
      </c>
      <c r="C22" s="1095" t="s">
        <v>88</v>
      </c>
      <c r="D22" s="1126">
        <f>160*0.9</f>
        <v>144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>
        <v>380</v>
      </c>
      <c r="S22" s="176">
        <v>380</v>
      </c>
      <c r="T22" s="176">
        <v>403</v>
      </c>
      <c r="U22" s="176">
        <v>403</v>
      </c>
      <c r="V22" s="214">
        <f t="shared" si="0"/>
        <v>0</v>
      </c>
      <c r="W22" s="214">
        <f t="shared" si="1"/>
        <v>0</v>
      </c>
      <c r="X22" s="214">
        <f t="shared" si="2"/>
        <v>0</v>
      </c>
      <c r="Y22" s="215">
        <f t="shared" si="3"/>
        <v>0</v>
      </c>
      <c r="Z22" s="1119">
        <f>SUM(V22:V26)</f>
        <v>40.333333333333329</v>
      </c>
      <c r="AA22" s="1102">
        <f>SUM(W22:W26)</f>
        <v>32</v>
      </c>
      <c r="AB22" s="1102">
        <f>SUM(X22:X26)</f>
        <v>56</v>
      </c>
      <c r="AC22" s="1102">
        <f>SUM(Y22:Y26)</f>
        <v>53.666666666666664</v>
      </c>
      <c r="AD22" s="1102">
        <f t="shared" ref="AD22" si="7">Z22*0.38*0.9*SQRT(3)</f>
        <v>23.89190883960509</v>
      </c>
      <c r="AE22" s="1102">
        <f t="shared" si="5"/>
        <v>18.955564038033792</v>
      </c>
      <c r="AF22" s="1102">
        <f t="shared" si="5"/>
        <v>33.172237066559141</v>
      </c>
      <c r="AG22" s="1102">
        <f t="shared" si="5"/>
        <v>31.790060522119177</v>
      </c>
      <c r="AH22" s="1102">
        <f>MAX(Z22:AC26)</f>
        <v>56</v>
      </c>
      <c r="AI22" s="1103">
        <f t="shared" ref="AI22" si="8">AH22*0.38*0.9*SQRT(3)</f>
        <v>33.172237066559141</v>
      </c>
      <c r="AJ22" s="1103">
        <f>D22-AI22</f>
        <v>110.82776293344085</v>
      </c>
    </row>
    <row r="23" spans="1:36" ht="31.5" x14ac:dyDescent="0.25">
      <c r="A23" s="648"/>
      <c r="B23" s="1128"/>
      <c r="C23" s="1096"/>
      <c r="D23" s="1121"/>
      <c r="E23" s="205" t="s">
        <v>417</v>
      </c>
      <c r="F23" s="205">
        <v>20</v>
      </c>
      <c r="G23" s="205">
        <v>20</v>
      </c>
      <c r="H23" s="205">
        <v>32</v>
      </c>
      <c r="I23" s="205">
        <v>15</v>
      </c>
      <c r="J23" s="205">
        <v>14</v>
      </c>
      <c r="K23" s="205">
        <v>24</v>
      </c>
      <c r="L23" s="205">
        <v>15</v>
      </c>
      <c r="M23" s="205">
        <v>19</v>
      </c>
      <c r="N23" s="205">
        <v>10</v>
      </c>
      <c r="O23" s="205">
        <v>20</v>
      </c>
      <c r="P23" s="205">
        <v>15</v>
      </c>
      <c r="Q23" s="205">
        <v>16</v>
      </c>
      <c r="R23" s="206">
        <v>403</v>
      </c>
      <c r="S23" s="206">
        <v>403</v>
      </c>
      <c r="T23" s="206">
        <v>403</v>
      </c>
      <c r="U23" s="206">
        <v>403</v>
      </c>
      <c r="V23" s="207">
        <f t="shared" si="0"/>
        <v>24</v>
      </c>
      <c r="W23" s="207">
        <f t="shared" si="1"/>
        <v>17.666666666666668</v>
      </c>
      <c r="X23" s="207">
        <f t="shared" si="2"/>
        <v>14.666666666666666</v>
      </c>
      <c r="Y23" s="208">
        <f t="shared" si="3"/>
        <v>17</v>
      </c>
      <c r="Z23" s="1098"/>
      <c r="AA23" s="1100"/>
      <c r="AB23" s="1100"/>
      <c r="AC23" s="1100"/>
      <c r="AD23" s="1100"/>
      <c r="AE23" s="1100"/>
      <c r="AF23" s="1100"/>
      <c r="AG23" s="1100"/>
      <c r="AH23" s="1100"/>
      <c r="AI23" s="1104"/>
      <c r="AJ23" s="1104"/>
    </row>
    <row r="24" spans="1:36" ht="15.75" x14ac:dyDescent="0.25">
      <c r="A24" s="648"/>
      <c r="B24" s="1128"/>
      <c r="C24" s="1096"/>
      <c r="D24" s="1121"/>
      <c r="E24" s="181" t="s">
        <v>418</v>
      </c>
      <c r="F24" s="181">
        <v>12</v>
      </c>
      <c r="G24" s="181">
        <v>25</v>
      </c>
      <c r="H24" s="181">
        <v>12</v>
      </c>
      <c r="I24" s="181">
        <v>10</v>
      </c>
      <c r="J24" s="181">
        <v>21</v>
      </c>
      <c r="K24" s="181">
        <v>12</v>
      </c>
      <c r="L24" s="181">
        <v>69</v>
      </c>
      <c r="M24" s="181">
        <v>34</v>
      </c>
      <c r="N24" s="181">
        <v>21</v>
      </c>
      <c r="O24" s="181">
        <v>60</v>
      </c>
      <c r="P24" s="181">
        <v>30</v>
      </c>
      <c r="Q24" s="181">
        <v>20</v>
      </c>
      <c r="R24" s="209">
        <v>403</v>
      </c>
      <c r="S24" s="209">
        <v>403</v>
      </c>
      <c r="T24" s="209">
        <v>403</v>
      </c>
      <c r="U24" s="209">
        <v>403</v>
      </c>
      <c r="V24" s="207">
        <f t="shared" si="0"/>
        <v>16.333333333333332</v>
      </c>
      <c r="W24" s="207">
        <f t="shared" si="1"/>
        <v>14.333333333333334</v>
      </c>
      <c r="X24" s="207">
        <f t="shared" si="2"/>
        <v>41.333333333333336</v>
      </c>
      <c r="Y24" s="208">
        <f t="shared" si="3"/>
        <v>36.666666666666664</v>
      </c>
      <c r="Z24" s="1098"/>
      <c r="AA24" s="1100"/>
      <c r="AB24" s="1100"/>
      <c r="AC24" s="1100"/>
      <c r="AD24" s="1100"/>
      <c r="AE24" s="1100"/>
      <c r="AF24" s="1100"/>
      <c r="AG24" s="1100"/>
      <c r="AH24" s="1100"/>
      <c r="AI24" s="1104"/>
      <c r="AJ24" s="1104"/>
    </row>
    <row r="25" spans="1:36" ht="15.75" x14ac:dyDescent="0.25">
      <c r="A25" s="648"/>
      <c r="B25" s="1128"/>
      <c r="C25" s="1096"/>
      <c r="D25" s="1121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6"/>
      <c r="S25" s="206"/>
      <c r="T25" s="206"/>
      <c r="U25" s="206"/>
      <c r="V25" s="207">
        <f t="shared" si="0"/>
        <v>0</v>
      </c>
      <c r="W25" s="207">
        <f t="shared" si="1"/>
        <v>0</v>
      </c>
      <c r="X25" s="207">
        <f t="shared" si="2"/>
        <v>0</v>
      </c>
      <c r="Y25" s="208">
        <f t="shared" si="3"/>
        <v>0</v>
      </c>
      <c r="Z25" s="1098"/>
      <c r="AA25" s="1100"/>
      <c r="AB25" s="1100"/>
      <c r="AC25" s="1100"/>
      <c r="AD25" s="1100"/>
      <c r="AE25" s="1100"/>
      <c r="AF25" s="1100"/>
      <c r="AG25" s="1100"/>
      <c r="AH25" s="1100"/>
      <c r="AI25" s="1104"/>
      <c r="AJ25" s="1104"/>
    </row>
    <row r="26" spans="1:36" ht="16.5" thickBot="1" x14ac:dyDescent="0.3">
      <c r="A26" s="649"/>
      <c r="B26" s="1129"/>
      <c r="C26" s="1109"/>
      <c r="D26" s="1122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1"/>
      <c r="S26" s="211"/>
      <c r="T26" s="211"/>
      <c r="U26" s="211"/>
      <c r="V26" s="212">
        <f t="shared" si="0"/>
        <v>0</v>
      </c>
      <c r="W26" s="212">
        <f t="shared" si="1"/>
        <v>0</v>
      </c>
      <c r="X26" s="212">
        <f t="shared" si="2"/>
        <v>0</v>
      </c>
      <c r="Y26" s="213">
        <f t="shared" si="3"/>
        <v>0</v>
      </c>
      <c r="Z26" s="1099"/>
      <c r="AA26" s="1101"/>
      <c r="AB26" s="1101"/>
      <c r="AC26" s="1101"/>
      <c r="AD26" s="1101"/>
      <c r="AE26" s="1101"/>
      <c r="AF26" s="1101"/>
      <c r="AG26" s="1101"/>
      <c r="AH26" s="1101"/>
      <c r="AI26" s="1105"/>
      <c r="AJ26" s="1105"/>
    </row>
    <row r="27" spans="1:36" ht="15.75" x14ac:dyDescent="0.25">
      <c r="A27" s="1094">
        <v>4</v>
      </c>
      <c r="B27" s="1127" t="s">
        <v>74</v>
      </c>
      <c r="C27" s="1123" t="s">
        <v>419</v>
      </c>
      <c r="D27" s="1126">
        <f>180*0.9</f>
        <v>162</v>
      </c>
      <c r="E27" s="176" t="s">
        <v>420</v>
      </c>
      <c r="F27" s="176">
        <v>10</v>
      </c>
      <c r="G27" s="176">
        <v>4</v>
      </c>
      <c r="H27" s="176">
        <v>25</v>
      </c>
      <c r="I27" s="176">
        <v>5</v>
      </c>
      <c r="J27" s="176">
        <v>4</v>
      </c>
      <c r="K27" s="176">
        <v>3</v>
      </c>
      <c r="L27" s="176">
        <v>20</v>
      </c>
      <c r="M27" s="176">
        <v>6</v>
      </c>
      <c r="N27" s="176">
        <v>25</v>
      </c>
      <c r="O27" s="176">
        <v>10</v>
      </c>
      <c r="P27" s="176">
        <v>5</v>
      </c>
      <c r="Q27" s="176">
        <v>6</v>
      </c>
      <c r="R27" s="176">
        <v>403</v>
      </c>
      <c r="S27" s="176">
        <v>403</v>
      </c>
      <c r="T27" s="176">
        <v>403</v>
      </c>
      <c r="U27" s="176">
        <v>403</v>
      </c>
      <c r="V27" s="214">
        <f t="shared" si="0"/>
        <v>13</v>
      </c>
      <c r="W27" s="214">
        <f t="shared" si="1"/>
        <v>4</v>
      </c>
      <c r="X27" s="214">
        <f t="shared" si="2"/>
        <v>17</v>
      </c>
      <c r="Y27" s="215">
        <f t="shared" si="3"/>
        <v>7</v>
      </c>
      <c r="Z27" s="1119">
        <f>SUM(V27:V33)</f>
        <v>41.333333333333343</v>
      </c>
      <c r="AA27" s="1102">
        <f>SUM(W27:W33)</f>
        <v>29.666666666666668</v>
      </c>
      <c r="AB27" s="1102">
        <f>SUM(X27:X33)</f>
        <v>78.333333333333329</v>
      </c>
      <c r="AC27" s="1102">
        <f>SUM(Y27:Y33)</f>
        <v>68.666666666666657</v>
      </c>
      <c r="AD27" s="1102">
        <f t="shared" ref="AD27" si="9">Z27*0.38*0.9*SQRT(3)</f>
        <v>24.484270215793657</v>
      </c>
      <c r="AE27" s="1102">
        <f t="shared" si="5"/>
        <v>17.573387493593831</v>
      </c>
      <c r="AF27" s="1102">
        <f t="shared" si="5"/>
        <v>46.401641134770216</v>
      </c>
      <c r="AG27" s="1102">
        <f t="shared" si="5"/>
        <v>40.675481164947506</v>
      </c>
      <c r="AH27" s="1102">
        <f>MAX(Z27:AC33)</f>
        <v>78.333333333333329</v>
      </c>
      <c r="AI27" s="1103">
        <f t="shared" ref="AI27" si="10">AH27*0.38*0.9*SQRT(3)</f>
        <v>46.401641134770216</v>
      </c>
      <c r="AJ27" s="1103">
        <f>D27-AI27</f>
        <v>115.59835886522978</v>
      </c>
    </row>
    <row r="28" spans="1:36" ht="47.25" x14ac:dyDescent="0.25">
      <c r="A28" s="648"/>
      <c r="B28" s="1128"/>
      <c r="C28" s="1124"/>
      <c r="D28" s="1121"/>
      <c r="E28" s="181" t="s">
        <v>421</v>
      </c>
      <c r="F28" s="181">
        <v>30</v>
      </c>
      <c r="G28" s="181">
        <v>15</v>
      </c>
      <c r="H28" s="181">
        <v>20</v>
      </c>
      <c r="I28" s="181">
        <v>26</v>
      </c>
      <c r="J28" s="181">
        <v>16</v>
      </c>
      <c r="K28" s="181">
        <v>17</v>
      </c>
      <c r="L28" s="181">
        <v>37</v>
      </c>
      <c r="M28" s="181">
        <v>15</v>
      </c>
      <c r="N28" s="181">
        <v>40</v>
      </c>
      <c r="O28" s="181">
        <v>26</v>
      </c>
      <c r="P28" s="181">
        <v>18</v>
      </c>
      <c r="Q28" s="181">
        <v>40</v>
      </c>
      <c r="R28" s="209">
        <v>403</v>
      </c>
      <c r="S28" s="209">
        <v>403</v>
      </c>
      <c r="T28" s="209">
        <v>403</v>
      </c>
      <c r="U28" s="209">
        <v>403</v>
      </c>
      <c r="V28" s="207">
        <f t="shared" si="0"/>
        <v>21.666666666666668</v>
      </c>
      <c r="W28" s="207">
        <f t="shared" si="1"/>
        <v>19.666666666666668</v>
      </c>
      <c r="X28" s="207">
        <f t="shared" si="2"/>
        <v>30.666666666666668</v>
      </c>
      <c r="Y28" s="208">
        <f t="shared" si="3"/>
        <v>28</v>
      </c>
      <c r="Z28" s="1098"/>
      <c r="AA28" s="1100"/>
      <c r="AB28" s="1100"/>
      <c r="AC28" s="1100"/>
      <c r="AD28" s="1100"/>
      <c r="AE28" s="1100"/>
      <c r="AF28" s="1100"/>
      <c r="AG28" s="1100"/>
      <c r="AH28" s="1100"/>
      <c r="AI28" s="1104"/>
      <c r="AJ28" s="1104"/>
    </row>
    <row r="29" spans="1:36" ht="15.75" x14ac:dyDescent="0.25">
      <c r="A29" s="648"/>
      <c r="B29" s="1128"/>
      <c r="C29" s="1124"/>
      <c r="D29" s="1121"/>
      <c r="E29" s="205" t="s">
        <v>422</v>
      </c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7">
        <f t="shared" si="0"/>
        <v>0</v>
      </c>
      <c r="W29" s="207">
        <f t="shared" si="1"/>
        <v>0</v>
      </c>
      <c r="X29" s="207">
        <f t="shared" si="2"/>
        <v>0</v>
      </c>
      <c r="Y29" s="208">
        <f t="shared" si="3"/>
        <v>0</v>
      </c>
      <c r="Z29" s="1098"/>
      <c r="AA29" s="1100"/>
      <c r="AB29" s="1100"/>
      <c r="AC29" s="1100"/>
      <c r="AD29" s="1100"/>
      <c r="AE29" s="1100"/>
      <c r="AF29" s="1100"/>
      <c r="AG29" s="1100"/>
      <c r="AH29" s="1100"/>
      <c r="AI29" s="1104"/>
      <c r="AJ29" s="1104"/>
    </row>
    <row r="30" spans="1:36" ht="15.75" x14ac:dyDescent="0.25">
      <c r="A30" s="648"/>
      <c r="B30" s="1128"/>
      <c r="C30" s="1124"/>
      <c r="D30" s="1121"/>
      <c r="E30" s="181" t="s">
        <v>423</v>
      </c>
      <c r="F30" s="181">
        <v>1</v>
      </c>
      <c r="G30" s="181">
        <v>1</v>
      </c>
      <c r="H30" s="181">
        <v>1</v>
      </c>
      <c r="I30" s="181">
        <v>1</v>
      </c>
      <c r="J30" s="181">
        <v>0</v>
      </c>
      <c r="K30" s="181">
        <v>0</v>
      </c>
      <c r="L30" s="181">
        <v>1</v>
      </c>
      <c r="M30" s="181">
        <v>1</v>
      </c>
      <c r="N30" s="181">
        <v>1</v>
      </c>
      <c r="O30" s="181">
        <v>1</v>
      </c>
      <c r="P30" s="181">
        <v>0</v>
      </c>
      <c r="Q30" s="181">
        <v>0</v>
      </c>
      <c r="R30" s="209">
        <v>403</v>
      </c>
      <c r="S30" s="209">
        <v>403</v>
      </c>
      <c r="T30" s="209">
        <v>403</v>
      </c>
      <c r="U30" s="209">
        <v>403</v>
      </c>
      <c r="V30" s="207">
        <f t="shared" si="0"/>
        <v>1</v>
      </c>
      <c r="W30" s="207">
        <f t="shared" si="1"/>
        <v>1</v>
      </c>
      <c r="X30" s="207">
        <f t="shared" si="2"/>
        <v>1</v>
      </c>
      <c r="Y30" s="208">
        <f t="shared" si="3"/>
        <v>1</v>
      </c>
      <c r="Z30" s="1098"/>
      <c r="AA30" s="1100"/>
      <c r="AB30" s="1100"/>
      <c r="AC30" s="1100"/>
      <c r="AD30" s="1100"/>
      <c r="AE30" s="1100"/>
      <c r="AF30" s="1100"/>
      <c r="AG30" s="1100"/>
      <c r="AH30" s="1100"/>
      <c r="AI30" s="1104"/>
      <c r="AJ30" s="1104"/>
    </row>
    <row r="31" spans="1:36" ht="15.75" x14ac:dyDescent="0.25">
      <c r="A31" s="648"/>
      <c r="B31" s="1128"/>
      <c r="C31" s="1124"/>
      <c r="D31" s="1121"/>
      <c r="E31" s="181" t="s">
        <v>424</v>
      </c>
      <c r="F31" s="181"/>
      <c r="G31" s="181"/>
      <c r="H31" s="181"/>
      <c r="I31" s="181"/>
      <c r="J31" s="181"/>
      <c r="K31" s="181"/>
      <c r="L31" s="181">
        <v>21</v>
      </c>
      <c r="M31" s="181">
        <v>20</v>
      </c>
      <c r="N31" s="181">
        <v>17</v>
      </c>
      <c r="O31" s="181">
        <v>17</v>
      </c>
      <c r="P31" s="181">
        <v>8</v>
      </c>
      <c r="Q31" s="181">
        <v>19</v>
      </c>
      <c r="R31" s="209"/>
      <c r="S31" s="209"/>
      <c r="T31" s="209"/>
      <c r="U31" s="209"/>
      <c r="V31" s="207">
        <f t="shared" si="0"/>
        <v>0</v>
      </c>
      <c r="W31" s="207">
        <f t="shared" si="1"/>
        <v>0</v>
      </c>
      <c r="X31" s="207">
        <f t="shared" si="2"/>
        <v>19.333333333333332</v>
      </c>
      <c r="Y31" s="208">
        <f t="shared" si="3"/>
        <v>14.666666666666666</v>
      </c>
      <c r="Z31" s="1098"/>
      <c r="AA31" s="1100"/>
      <c r="AB31" s="1100"/>
      <c r="AC31" s="1100"/>
      <c r="AD31" s="1100"/>
      <c r="AE31" s="1100"/>
      <c r="AF31" s="1100"/>
      <c r="AG31" s="1100"/>
      <c r="AH31" s="1100"/>
      <c r="AI31" s="1104"/>
      <c r="AJ31" s="1104"/>
    </row>
    <row r="32" spans="1:36" ht="19.5" customHeight="1" x14ac:dyDescent="0.25">
      <c r="A32" s="648"/>
      <c r="B32" s="1128"/>
      <c r="C32" s="1124"/>
      <c r="D32" s="1121"/>
      <c r="E32" s="205" t="s">
        <v>425</v>
      </c>
      <c r="F32" s="205">
        <v>2</v>
      </c>
      <c r="G32" s="205">
        <v>1</v>
      </c>
      <c r="H32" s="205">
        <v>1</v>
      </c>
      <c r="I32" s="205">
        <v>2</v>
      </c>
      <c r="J32" s="205">
        <v>2</v>
      </c>
      <c r="K32" s="205">
        <v>1</v>
      </c>
      <c r="L32" s="205">
        <v>10</v>
      </c>
      <c r="M32" s="205">
        <v>4</v>
      </c>
      <c r="N32" s="205">
        <v>1</v>
      </c>
      <c r="O32" s="205">
        <v>10</v>
      </c>
      <c r="P32" s="205">
        <v>6</v>
      </c>
      <c r="Q32" s="205">
        <v>10</v>
      </c>
      <c r="R32" s="206">
        <v>403</v>
      </c>
      <c r="S32" s="206">
        <v>403</v>
      </c>
      <c r="T32" s="206">
        <v>403</v>
      </c>
      <c r="U32" s="206">
        <v>403</v>
      </c>
      <c r="V32" s="207">
        <f t="shared" si="0"/>
        <v>1.3333333333333333</v>
      </c>
      <c r="W32" s="207">
        <f t="shared" si="1"/>
        <v>1.6666666666666667</v>
      </c>
      <c r="X32" s="207">
        <f t="shared" si="2"/>
        <v>5</v>
      </c>
      <c r="Y32" s="208">
        <f t="shared" si="3"/>
        <v>8.6666666666666661</v>
      </c>
      <c r="Z32" s="1098"/>
      <c r="AA32" s="1100"/>
      <c r="AB32" s="1100"/>
      <c r="AC32" s="1100"/>
      <c r="AD32" s="1100"/>
      <c r="AE32" s="1100"/>
      <c r="AF32" s="1100"/>
      <c r="AG32" s="1100"/>
      <c r="AH32" s="1100"/>
      <c r="AI32" s="1104"/>
      <c r="AJ32" s="1104"/>
    </row>
    <row r="33" spans="1:36" ht="16.5" thickBot="1" x14ac:dyDescent="0.3">
      <c r="A33" s="649"/>
      <c r="B33" s="1129"/>
      <c r="C33" s="1125"/>
      <c r="D33" s="1122"/>
      <c r="E33" s="210" t="s">
        <v>426</v>
      </c>
      <c r="F33" s="210">
        <v>2</v>
      </c>
      <c r="G33" s="210">
        <v>3</v>
      </c>
      <c r="H33" s="210">
        <v>8</v>
      </c>
      <c r="I33" s="210">
        <v>4</v>
      </c>
      <c r="J33" s="210">
        <v>2</v>
      </c>
      <c r="K33" s="210">
        <v>4</v>
      </c>
      <c r="L33" s="210">
        <v>5</v>
      </c>
      <c r="M33" s="210">
        <v>3</v>
      </c>
      <c r="N33" s="210">
        <v>8</v>
      </c>
      <c r="O33" s="210">
        <v>10</v>
      </c>
      <c r="P33" s="210">
        <v>8</v>
      </c>
      <c r="Q33" s="210">
        <v>10</v>
      </c>
      <c r="R33" s="211">
        <v>403</v>
      </c>
      <c r="S33" s="211">
        <v>403</v>
      </c>
      <c r="T33" s="211">
        <v>403</v>
      </c>
      <c r="U33" s="211">
        <v>403</v>
      </c>
      <c r="V33" s="212">
        <f t="shared" si="0"/>
        <v>4.333333333333333</v>
      </c>
      <c r="W33" s="212">
        <f t="shared" si="1"/>
        <v>3.3333333333333335</v>
      </c>
      <c r="X33" s="212">
        <f t="shared" si="2"/>
        <v>5.333333333333333</v>
      </c>
      <c r="Y33" s="213">
        <f t="shared" si="3"/>
        <v>9.3333333333333339</v>
      </c>
      <c r="Z33" s="1099"/>
      <c r="AA33" s="1101"/>
      <c r="AB33" s="1101"/>
      <c r="AC33" s="1101"/>
      <c r="AD33" s="1101"/>
      <c r="AE33" s="1101"/>
      <c r="AF33" s="1101"/>
      <c r="AG33" s="1101"/>
      <c r="AH33" s="1101"/>
      <c r="AI33" s="1105"/>
      <c r="AJ33" s="1105"/>
    </row>
    <row r="34" spans="1:36" ht="15.75" x14ac:dyDescent="0.25">
      <c r="A34" s="1094">
        <v>5</v>
      </c>
      <c r="B34" s="1127" t="s">
        <v>156</v>
      </c>
      <c r="C34" s="1127" t="s">
        <v>88</v>
      </c>
      <c r="D34" s="1130">
        <f>160*0.9</f>
        <v>144</v>
      </c>
      <c r="E34" s="176" t="s">
        <v>427</v>
      </c>
      <c r="F34" s="176">
        <v>16</v>
      </c>
      <c r="G34" s="176">
        <v>42</v>
      </c>
      <c r="H34" s="176">
        <v>50</v>
      </c>
      <c r="I34" s="176">
        <v>20</v>
      </c>
      <c r="J34" s="176">
        <v>36</v>
      </c>
      <c r="K34" s="176">
        <v>39</v>
      </c>
      <c r="L34" s="176">
        <v>48</v>
      </c>
      <c r="M34" s="176">
        <v>43</v>
      </c>
      <c r="N34" s="176">
        <v>80</v>
      </c>
      <c r="O34" s="176">
        <v>40</v>
      </c>
      <c r="P34" s="176">
        <v>30</v>
      </c>
      <c r="Q34" s="176">
        <v>45</v>
      </c>
      <c r="R34" s="176">
        <v>403</v>
      </c>
      <c r="S34" s="176">
        <v>403</v>
      </c>
      <c r="T34" s="176">
        <v>403</v>
      </c>
      <c r="U34" s="176">
        <v>403</v>
      </c>
      <c r="V34" s="214">
        <f t="shared" si="0"/>
        <v>36</v>
      </c>
      <c r="W34" s="214">
        <f t="shared" si="1"/>
        <v>31.666666666666668</v>
      </c>
      <c r="X34" s="214">
        <f t="shared" si="2"/>
        <v>57</v>
      </c>
      <c r="Y34" s="215">
        <f t="shared" si="3"/>
        <v>38.333333333333336</v>
      </c>
      <c r="Z34" s="1119">
        <f>SUM(V34:V41)</f>
        <v>63.666666666666671</v>
      </c>
      <c r="AA34" s="1102">
        <f>SUM(W34:W41)</f>
        <v>58</v>
      </c>
      <c r="AB34" s="1102">
        <f>SUM(X34:X41)</f>
        <v>93.666666666666657</v>
      </c>
      <c r="AC34" s="1102">
        <f>SUM(Y34:Y41)</f>
        <v>85</v>
      </c>
      <c r="AD34" s="1102">
        <f t="shared" ref="AD34:AG50" si="11">Z34*0.38*0.9*SQRT(3)</f>
        <v>37.713674284004732</v>
      </c>
      <c r="AE34" s="1102">
        <f t="shared" si="11"/>
        <v>34.356959818936247</v>
      </c>
      <c r="AF34" s="1102">
        <f t="shared" si="11"/>
        <v>55.484515569661397</v>
      </c>
      <c r="AG34" s="1102">
        <f t="shared" si="11"/>
        <v>50.350716976027257</v>
      </c>
      <c r="AH34" s="1102">
        <f>MAX(Z34:AC41)</f>
        <v>93.666666666666657</v>
      </c>
      <c r="AI34" s="1103">
        <f t="shared" ref="AI34" si="12">AH34*0.38*0.9*SQRT(3)</f>
        <v>55.484515569661397</v>
      </c>
      <c r="AJ34" s="1103">
        <f>D34-AI34</f>
        <v>88.515484430338603</v>
      </c>
    </row>
    <row r="35" spans="1:36" ht="15.75" x14ac:dyDescent="0.25">
      <c r="A35" s="648"/>
      <c r="B35" s="1128"/>
      <c r="C35" s="1128"/>
      <c r="D35" s="1131"/>
      <c r="E35" s="181" t="s">
        <v>428</v>
      </c>
      <c r="F35" s="181">
        <v>1</v>
      </c>
      <c r="G35" s="181">
        <v>1</v>
      </c>
      <c r="H35" s="181">
        <v>1</v>
      </c>
      <c r="I35" s="181">
        <v>1</v>
      </c>
      <c r="J35" s="181">
        <v>0</v>
      </c>
      <c r="K35" s="181">
        <v>1</v>
      </c>
      <c r="L35" s="181">
        <v>12</v>
      </c>
      <c r="M35" s="181">
        <v>10</v>
      </c>
      <c r="N35" s="181">
        <v>15</v>
      </c>
      <c r="O35" s="181">
        <v>12</v>
      </c>
      <c r="P35" s="181">
        <v>10</v>
      </c>
      <c r="Q35" s="181">
        <v>10</v>
      </c>
      <c r="R35" s="209">
        <v>403</v>
      </c>
      <c r="S35" s="209">
        <v>403</v>
      </c>
      <c r="T35" s="209">
        <v>403</v>
      </c>
      <c r="U35" s="209">
        <v>403</v>
      </c>
      <c r="V35" s="207">
        <f t="shared" si="0"/>
        <v>1</v>
      </c>
      <c r="W35" s="207">
        <f t="shared" si="1"/>
        <v>1</v>
      </c>
      <c r="X35" s="207">
        <f t="shared" si="2"/>
        <v>12.333333333333334</v>
      </c>
      <c r="Y35" s="208">
        <f t="shared" si="3"/>
        <v>10.666666666666666</v>
      </c>
      <c r="Z35" s="1098"/>
      <c r="AA35" s="1100"/>
      <c r="AB35" s="1100"/>
      <c r="AC35" s="1100"/>
      <c r="AD35" s="1100"/>
      <c r="AE35" s="1100"/>
      <c r="AF35" s="1100"/>
      <c r="AG35" s="1100"/>
      <c r="AH35" s="1100"/>
      <c r="AI35" s="1104"/>
      <c r="AJ35" s="1104"/>
    </row>
    <row r="36" spans="1:36" ht="15.75" x14ac:dyDescent="0.25">
      <c r="A36" s="648"/>
      <c r="B36" s="1128"/>
      <c r="C36" s="1128"/>
      <c r="D36" s="1131"/>
      <c r="E36" s="205" t="s">
        <v>429</v>
      </c>
      <c r="F36" s="205">
        <v>33</v>
      </c>
      <c r="G36" s="205">
        <v>31</v>
      </c>
      <c r="H36" s="205">
        <v>16</v>
      </c>
      <c r="I36" s="205">
        <v>26</v>
      </c>
      <c r="J36" s="205">
        <v>30</v>
      </c>
      <c r="K36" s="205">
        <v>20</v>
      </c>
      <c r="L36" s="205">
        <v>38</v>
      </c>
      <c r="M36" s="205">
        <v>20</v>
      </c>
      <c r="N36" s="205">
        <v>15</v>
      </c>
      <c r="O36" s="205">
        <v>38</v>
      </c>
      <c r="P36" s="205">
        <v>30</v>
      </c>
      <c r="Q36" s="205">
        <v>40</v>
      </c>
      <c r="R36" s="206">
        <v>403</v>
      </c>
      <c r="S36" s="206">
        <v>403</v>
      </c>
      <c r="T36" s="206">
        <v>403</v>
      </c>
      <c r="U36" s="206">
        <v>403</v>
      </c>
      <c r="V36" s="207">
        <f t="shared" si="0"/>
        <v>26.666666666666668</v>
      </c>
      <c r="W36" s="207">
        <f t="shared" si="1"/>
        <v>25.333333333333332</v>
      </c>
      <c r="X36" s="207">
        <f t="shared" si="2"/>
        <v>24.333333333333332</v>
      </c>
      <c r="Y36" s="208">
        <f t="shared" si="3"/>
        <v>36</v>
      </c>
      <c r="Z36" s="1098"/>
      <c r="AA36" s="1100"/>
      <c r="AB36" s="1100"/>
      <c r="AC36" s="1100"/>
      <c r="AD36" s="1100"/>
      <c r="AE36" s="1100"/>
      <c r="AF36" s="1100"/>
      <c r="AG36" s="1100"/>
      <c r="AH36" s="1100"/>
      <c r="AI36" s="1104"/>
      <c r="AJ36" s="1104"/>
    </row>
    <row r="37" spans="1:36" ht="15.75" x14ac:dyDescent="0.25">
      <c r="A37" s="648"/>
      <c r="B37" s="1128"/>
      <c r="C37" s="1128"/>
      <c r="D37" s="113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209"/>
      <c r="S37" s="209"/>
      <c r="T37" s="209"/>
      <c r="U37" s="209"/>
      <c r="V37" s="207">
        <f t="shared" si="0"/>
        <v>0</v>
      </c>
      <c r="W37" s="207">
        <f t="shared" si="1"/>
        <v>0</v>
      </c>
      <c r="X37" s="207">
        <f t="shared" si="2"/>
        <v>0</v>
      </c>
      <c r="Y37" s="208">
        <f t="shared" si="3"/>
        <v>0</v>
      </c>
      <c r="Z37" s="1098"/>
      <c r="AA37" s="1100"/>
      <c r="AB37" s="1100"/>
      <c r="AC37" s="1100"/>
      <c r="AD37" s="1100"/>
      <c r="AE37" s="1100"/>
      <c r="AF37" s="1100"/>
      <c r="AG37" s="1100"/>
      <c r="AH37" s="1100"/>
      <c r="AI37" s="1104"/>
      <c r="AJ37" s="1104"/>
    </row>
    <row r="38" spans="1:36" ht="15.75" x14ac:dyDescent="0.25">
      <c r="A38" s="648"/>
      <c r="B38" s="1128"/>
      <c r="C38" s="1128"/>
      <c r="D38" s="1131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6"/>
      <c r="S38" s="206"/>
      <c r="T38" s="206"/>
      <c r="U38" s="206"/>
      <c r="V38" s="207">
        <f t="shared" si="0"/>
        <v>0</v>
      </c>
      <c r="W38" s="207">
        <f t="shared" si="1"/>
        <v>0</v>
      </c>
      <c r="X38" s="207">
        <f t="shared" si="2"/>
        <v>0</v>
      </c>
      <c r="Y38" s="208">
        <f t="shared" si="3"/>
        <v>0</v>
      </c>
      <c r="Z38" s="1098"/>
      <c r="AA38" s="1100"/>
      <c r="AB38" s="1100"/>
      <c r="AC38" s="1100"/>
      <c r="AD38" s="1100"/>
      <c r="AE38" s="1100"/>
      <c r="AF38" s="1100"/>
      <c r="AG38" s="1100"/>
      <c r="AH38" s="1100"/>
      <c r="AI38" s="1104"/>
      <c r="AJ38" s="1104"/>
    </row>
    <row r="39" spans="1:36" ht="15.75" x14ac:dyDescent="0.25">
      <c r="A39" s="648"/>
      <c r="B39" s="1128"/>
      <c r="C39" s="1128"/>
      <c r="D39" s="113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209"/>
      <c r="S39" s="209"/>
      <c r="T39" s="209"/>
      <c r="U39" s="209"/>
      <c r="V39" s="207">
        <f t="shared" si="0"/>
        <v>0</v>
      </c>
      <c r="W39" s="207">
        <f t="shared" si="1"/>
        <v>0</v>
      </c>
      <c r="X39" s="207">
        <f t="shared" si="2"/>
        <v>0</v>
      </c>
      <c r="Y39" s="208">
        <f t="shared" si="3"/>
        <v>0</v>
      </c>
      <c r="Z39" s="1098"/>
      <c r="AA39" s="1100"/>
      <c r="AB39" s="1100"/>
      <c r="AC39" s="1100"/>
      <c r="AD39" s="1100"/>
      <c r="AE39" s="1100"/>
      <c r="AF39" s="1100"/>
      <c r="AG39" s="1100"/>
      <c r="AH39" s="1100"/>
      <c r="AI39" s="1104"/>
      <c r="AJ39" s="1104"/>
    </row>
    <row r="40" spans="1:36" ht="15.75" x14ac:dyDescent="0.25">
      <c r="A40" s="648"/>
      <c r="B40" s="1128"/>
      <c r="C40" s="1128"/>
      <c r="D40" s="1131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6"/>
      <c r="S40" s="206"/>
      <c r="T40" s="206"/>
      <c r="U40" s="206"/>
      <c r="V40" s="207">
        <f t="shared" si="0"/>
        <v>0</v>
      </c>
      <c r="W40" s="207">
        <f t="shared" si="1"/>
        <v>0</v>
      </c>
      <c r="X40" s="207">
        <f t="shared" si="2"/>
        <v>0</v>
      </c>
      <c r="Y40" s="208">
        <f t="shared" si="3"/>
        <v>0</v>
      </c>
      <c r="Z40" s="1098"/>
      <c r="AA40" s="1100"/>
      <c r="AB40" s="1100"/>
      <c r="AC40" s="1100"/>
      <c r="AD40" s="1100"/>
      <c r="AE40" s="1100"/>
      <c r="AF40" s="1100"/>
      <c r="AG40" s="1100"/>
      <c r="AH40" s="1100"/>
      <c r="AI40" s="1104"/>
      <c r="AJ40" s="1104"/>
    </row>
    <row r="41" spans="1:36" ht="16.5" thickBot="1" x14ac:dyDescent="0.3">
      <c r="A41" s="649"/>
      <c r="B41" s="1129"/>
      <c r="C41" s="1129"/>
      <c r="D41" s="1132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1"/>
      <c r="S41" s="211"/>
      <c r="T41" s="211"/>
      <c r="U41" s="211"/>
      <c r="V41" s="212">
        <f t="shared" si="0"/>
        <v>0</v>
      </c>
      <c r="W41" s="212">
        <f t="shared" si="1"/>
        <v>0</v>
      </c>
      <c r="X41" s="212">
        <f t="shared" si="2"/>
        <v>0</v>
      </c>
      <c r="Y41" s="213">
        <f t="shared" si="3"/>
        <v>0</v>
      </c>
      <c r="Z41" s="1099"/>
      <c r="AA41" s="1101"/>
      <c r="AB41" s="1101"/>
      <c r="AC41" s="1101"/>
      <c r="AD41" s="1101"/>
      <c r="AE41" s="1101"/>
      <c r="AF41" s="1101"/>
      <c r="AG41" s="1101"/>
      <c r="AH41" s="1101"/>
      <c r="AI41" s="1105"/>
      <c r="AJ41" s="1105"/>
    </row>
    <row r="42" spans="1:36" ht="15.75" x14ac:dyDescent="0.25">
      <c r="A42" s="1094">
        <v>6</v>
      </c>
      <c r="B42" s="1127" t="s">
        <v>87</v>
      </c>
      <c r="C42" s="1127" t="s">
        <v>88</v>
      </c>
      <c r="D42" s="1130">
        <f>160*0.9</f>
        <v>144</v>
      </c>
      <c r="E42" s="176" t="s">
        <v>430</v>
      </c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>
        <v>405</v>
      </c>
      <c r="S42" s="176">
        <v>405</v>
      </c>
      <c r="T42" s="176">
        <v>405</v>
      </c>
      <c r="U42" s="176">
        <v>405</v>
      </c>
      <c r="V42" s="214">
        <f t="shared" si="0"/>
        <v>0</v>
      </c>
      <c r="W42" s="214">
        <f t="shared" si="1"/>
        <v>0</v>
      </c>
      <c r="X42" s="214">
        <f t="shared" si="2"/>
        <v>0</v>
      </c>
      <c r="Y42" s="215">
        <f t="shared" si="3"/>
        <v>0</v>
      </c>
      <c r="Z42" s="1119">
        <f>SUM(V42:V49)</f>
        <v>3.6666666666666665</v>
      </c>
      <c r="AA42" s="1102">
        <f>SUM(W42:W49)</f>
        <v>4.666666666666667</v>
      </c>
      <c r="AB42" s="1102">
        <f>SUM(X42:X49)</f>
        <v>6.666666666666667</v>
      </c>
      <c r="AC42" s="1102">
        <f>SUM(Y42:Y49)</f>
        <v>9.6666666666666679</v>
      </c>
      <c r="AD42" s="1102">
        <f t="shared" ref="AD42" si="13">Z42*0.38*0.9*SQRT(3)</f>
        <v>2.1719917126913719</v>
      </c>
      <c r="AE42" s="1102">
        <f t="shared" si="11"/>
        <v>2.7643530888799281</v>
      </c>
      <c r="AF42" s="1102">
        <f t="shared" si="11"/>
        <v>3.9490758412570406</v>
      </c>
      <c r="AG42" s="1102">
        <f t="shared" si="11"/>
        <v>5.7261599698227093</v>
      </c>
      <c r="AH42" s="1102">
        <f>MAX(Z42:AC49)</f>
        <v>9.6666666666666679</v>
      </c>
      <c r="AI42" s="1103">
        <f t="shared" ref="AI42" si="14">AH42*0.38*0.9*SQRT(3)</f>
        <v>5.7261599698227093</v>
      </c>
      <c r="AJ42" s="1103">
        <f>D42-AI42</f>
        <v>138.2738400301773</v>
      </c>
    </row>
    <row r="43" spans="1:36" ht="15.75" x14ac:dyDescent="0.25">
      <c r="A43" s="648"/>
      <c r="B43" s="1128"/>
      <c r="C43" s="1128"/>
      <c r="D43" s="1131"/>
      <c r="E43" s="181" t="s">
        <v>431</v>
      </c>
      <c r="F43" s="181">
        <v>4</v>
      </c>
      <c r="G43" s="181">
        <v>3</v>
      </c>
      <c r="H43" s="181">
        <v>4</v>
      </c>
      <c r="I43" s="181">
        <v>5</v>
      </c>
      <c r="J43" s="181">
        <v>5</v>
      </c>
      <c r="K43" s="181">
        <v>4</v>
      </c>
      <c r="L43" s="181">
        <v>7</v>
      </c>
      <c r="M43" s="181">
        <v>3</v>
      </c>
      <c r="N43" s="181">
        <v>4</v>
      </c>
      <c r="O43" s="181">
        <v>8</v>
      </c>
      <c r="P43" s="181">
        <v>7</v>
      </c>
      <c r="Q43" s="181">
        <v>8</v>
      </c>
      <c r="R43" s="209">
        <v>405</v>
      </c>
      <c r="S43" s="209">
        <v>405</v>
      </c>
      <c r="T43" s="209">
        <v>405</v>
      </c>
      <c r="U43" s="209">
        <v>405</v>
      </c>
      <c r="V43" s="207">
        <f t="shared" si="0"/>
        <v>3.6666666666666665</v>
      </c>
      <c r="W43" s="207">
        <f t="shared" si="1"/>
        <v>4.666666666666667</v>
      </c>
      <c r="X43" s="207">
        <f t="shared" si="2"/>
        <v>4.666666666666667</v>
      </c>
      <c r="Y43" s="208">
        <f t="shared" si="3"/>
        <v>7.666666666666667</v>
      </c>
      <c r="Z43" s="1098"/>
      <c r="AA43" s="1100"/>
      <c r="AB43" s="1100"/>
      <c r="AC43" s="1100"/>
      <c r="AD43" s="1100"/>
      <c r="AE43" s="1100"/>
      <c r="AF43" s="1100"/>
      <c r="AG43" s="1100"/>
      <c r="AH43" s="1100"/>
      <c r="AI43" s="1104"/>
      <c r="AJ43" s="1104"/>
    </row>
    <row r="44" spans="1:36" ht="15.75" x14ac:dyDescent="0.25">
      <c r="A44" s="648"/>
      <c r="B44" s="1128"/>
      <c r="C44" s="1128"/>
      <c r="D44" s="1131"/>
      <c r="E44" s="205" t="s">
        <v>432</v>
      </c>
      <c r="F44" s="205"/>
      <c r="G44" s="205"/>
      <c r="H44" s="205"/>
      <c r="I44" s="205"/>
      <c r="J44" s="205"/>
      <c r="K44" s="205"/>
      <c r="L44" s="205">
        <v>3</v>
      </c>
      <c r="M44" s="205">
        <v>2</v>
      </c>
      <c r="N44" s="205">
        <v>1</v>
      </c>
      <c r="O44" s="205">
        <v>2</v>
      </c>
      <c r="P44" s="205">
        <v>0</v>
      </c>
      <c r="Q44" s="205">
        <v>0</v>
      </c>
      <c r="R44" s="206">
        <v>405</v>
      </c>
      <c r="S44" s="206">
        <v>405</v>
      </c>
      <c r="T44" s="206">
        <v>405</v>
      </c>
      <c r="U44" s="206">
        <v>405</v>
      </c>
      <c r="V44" s="207">
        <f t="shared" si="0"/>
        <v>0</v>
      </c>
      <c r="W44" s="207">
        <f t="shared" si="1"/>
        <v>0</v>
      </c>
      <c r="X44" s="207">
        <f t="shared" si="2"/>
        <v>2</v>
      </c>
      <c r="Y44" s="208">
        <f t="shared" si="3"/>
        <v>2</v>
      </c>
      <c r="Z44" s="1098"/>
      <c r="AA44" s="1100"/>
      <c r="AB44" s="1100"/>
      <c r="AC44" s="1100"/>
      <c r="AD44" s="1100"/>
      <c r="AE44" s="1100"/>
      <c r="AF44" s="1100"/>
      <c r="AG44" s="1100"/>
      <c r="AH44" s="1100"/>
      <c r="AI44" s="1104"/>
      <c r="AJ44" s="1104"/>
    </row>
    <row r="45" spans="1:36" ht="15.75" x14ac:dyDescent="0.25">
      <c r="A45" s="648"/>
      <c r="B45" s="1128"/>
      <c r="C45" s="1128"/>
      <c r="D45" s="113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209"/>
      <c r="S45" s="209"/>
      <c r="T45" s="209"/>
      <c r="U45" s="209"/>
      <c r="V45" s="207">
        <f t="shared" si="0"/>
        <v>0</v>
      </c>
      <c r="W45" s="207">
        <f t="shared" si="1"/>
        <v>0</v>
      </c>
      <c r="X45" s="207">
        <f t="shared" si="2"/>
        <v>0</v>
      </c>
      <c r="Y45" s="208">
        <f t="shared" si="3"/>
        <v>0</v>
      </c>
      <c r="Z45" s="1098"/>
      <c r="AA45" s="1100"/>
      <c r="AB45" s="1100"/>
      <c r="AC45" s="1100"/>
      <c r="AD45" s="1100"/>
      <c r="AE45" s="1100"/>
      <c r="AF45" s="1100"/>
      <c r="AG45" s="1100"/>
      <c r="AH45" s="1100"/>
      <c r="AI45" s="1104"/>
      <c r="AJ45" s="1104"/>
    </row>
    <row r="46" spans="1:36" ht="15.75" x14ac:dyDescent="0.25">
      <c r="A46" s="648"/>
      <c r="B46" s="1128"/>
      <c r="C46" s="1128"/>
      <c r="D46" s="1131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6"/>
      <c r="S46" s="206"/>
      <c r="T46" s="206"/>
      <c r="U46" s="206"/>
      <c r="V46" s="207">
        <f t="shared" si="0"/>
        <v>0</v>
      </c>
      <c r="W46" s="207">
        <f t="shared" si="1"/>
        <v>0</v>
      </c>
      <c r="X46" s="207">
        <f t="shared" si="2"/>
        <v>0</v>
      </c>
      <c r="Y46" s="208">
        <f t="shared" si="3"/>
        <v>0</v>
      </c>
      <c r="Z46" s="1098"/>
      <c r="AA46" s="1100"/>
      <c r="AB46" s="1100"/>
      <c r="AC46" s="1100"/>
      <c r="AD46" s="1100"/>
      <c r="AE46" s="1100"/>
      <c r="AF46" s="1100"/>
      <c r="AG46" s="1100"/>
      <c r="AH46" s="1100"/>
      <c r="AI46" s="1104"/>
      <c r="AJ46" s="1104"/>
    </row>
    <row r="47" spans="1:36" ht="15.75" x14ac:dyDescent="0.25">
      <c r="A47" s="648"/>
      <c r="B47" s="1128"/>
      <c r="C47" s="1128"/>
      <c r="D47" s="113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209"/>
      <c r="S47" s="209"/>
      <c r="T47" s="209"/>
      <c r="U47" s="209"/>
      <c r="V47" s="207">
        <f t="shared" si="0"/>
        <v>0</v>
      </c>
      <c r="W47" s="207">
        <f t="shared" si="1"/>
        <v>0</v>
      </c>
      <c r="X47" s="207">
        <f t="shared" si="2"/>
        <v>0</v>
      </c>
      <c r="Y47" s="208">
        <f t="shared" si="3"/>
        <v>0</v>
      </c>
      <c r="Z47" s="1098"/>
      <c r="AA47" s="1100"/>
      <c r="AB47" s="1100"/>
      <c r="AC47" s="1100"/>
      <c r="AD47" s="1100"/>
      <c r="AE47" s="1100"/>
      <c r="AF47" s="1100"/>
      <c r="AG47" s="1100"/>
      <c r="AH47" s="1100"/>
      <c r="AI47" s="1104"/>
      <c r="AJ47" s="1104"/>
    </row>
    <row r="48" spans="1:36" ht="15.75" x14ac:dyDescent="0.25">
      <c r="A48" s="648"/>
      <c r="B48" s="1128"/>
      <c r="C48" s="1128"/>
      <c r="D48" s="1131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6"/>
      <c r="S48" s="206"/>
      <c r="T48" s="206"/>
      <c r="U48" s="206"/>
      <c r="V48" s="207">
        <f t="shared" si="0"/>
        <v>0</v>
      </c>
      <c r="W48" s="207">
        <f t="shared" si="1"/>
        <v>0</v>
      </c>
      <c r="X48" s="207">
        <f t="shared" si="2"/>
        <v>0</v>
      </c>
      <c r="Y48" s="208">
        <f t="shared" si="3"/>
        <v>0</v>
      </c>
      <c r="Z48" s="1098"/>
      <c r="AA48" s="1100"/>
      <c r="AB48" s="1100"/>
      <c r="AC48" s="1100"/>
      <c r="AD48" s="1100"/>
      <c r="AE48" s="1100"/>
      <c r="AF48" s="1100"/>
      <c r="AG48" s="1100"/>
      <c r="AH48" s="1100"/>
      <c r="AI48" s="1104"/>
      <c r="AJ48" s="1104"/>
    </row>
    <row r="49" spans="1:36" ht="16.5" thickBot="1" x14ac:dyDescent="0.3">
      <c r="A49" s="649"/>
      <c r="B49" s="1129"/>
      <c r="C49" s="1129"/>
      <c r="D49" s="1132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1"/>
      <c r="S49" s="211"/>
      <c r="T49" s="211"/>
      <c r="U49" s="211"/>
      <c r="V49" s="212">
        <f t="shared" si="0"/>
        <v>0</v>
      </c>
      <c r="W49" s="212">
        <f t="shared" si="1"/>
        <v>0</v>
      </c>
      <c r="X49" s="212">
        <f t="shared" si="2"/>
        <v>0</v>
      </c>
      <c r="Y49" s="213">
        <f t="shared" si="3"/>
        <v>0</v>
      </c>
      <c r="Z49" s="1099"/>
      <c r="AA49" s="1101"/>
      <c r="AB49" s="1101"/>
      <c r="AC49" s="1101"/>
      <c r="AD49" s="1101"/>
      <c r="AE49" s="1101"/>
      <c r="AF49" s="1101"/>
      <c r="AG49" s="1101"/>
      <c r="AH49" s="1101"/>
      <c r="AI49" s="1105"/>
      <c r="AJ49" s="1105"/>
    </row>
    <row r="50" spans="1:36" ht="15.75" x14ac:dyDescent="0.25">
      <c r="A50" s="1094">
        <v>7</v>
      </c>
      <c r="B50" s="1127" t="s">
        <v>92</v>
      </c>
      <c r="C50" s="1095" t="s">
        <v>104</v>
      </c>
      <c r="D50" s="1126">
        <f>250*0.9</f>
        <v>225</v>
      </c>
      <c r="E50" s="176" t="s">
        <v>433</v>
      </c>
      <c r="F50" s="176">
        <v>20</v>
      </c>
      <c r="G50" s="176">
        <v>14</v>
      </c>
      <c r="H50" s="176">
        <v>20</v>
      </c>
      <c r="I50" s="176">
        <v>28</v>
      </c>
      <c r="J50" s="176">
        <v>18</v>
      </c>
      <c r="K50" s="176">
        <v>23</v>
      </c>
      <c r="L50" s="176">
        <v>32</v>
      </c>
      <c r="M50" s="176">
        <v>7</v>
      </c>
      <c r="N50" s="176">
        <v>6</v>
      </c>
      <c r="O50" s="176">
        <v>34</v>
      </c>
      <c r="P50" s="176">
        <v>22</v>
      </c>
      <c r="Q50" s="176">
        <v>40</v>
      </c>
      <c r="R50" s="176">
        <v>405</v>
      </c>
      <c r="S50" s="176">
        <v>405</v>
      </c>
      <c r="T50" s="176">
        <v>380</v>
      </c>
      <c r="U50" s="176">
        <v>380</v>
      </c>
      <c r="V50" s="214">
        <f t="shared" si="0"/>
        <v>18</v>
      </c>
      <c r="W50" s="214">
        <f t="shared" si="1"/>
        <v>23</v>
      </c>
      <c r="X50" s="214">
        <f t="shared" si="2"/>
        <v>15</v>
      </c>
      <c r="Y50" s="215">
        <f t="shared" si="3"/>
        <v>32</v>
      </c>
      <c r="Z50" s="1119">
        <f>SUM(V50:V52)</f>
        <v>44.333333333333336</v>
      </c>
      <c r="AA50" s="1102">
        <f>SUM(W50:W52)</f>
        <v>48.333333333333336</v>
      </c>
      <c r="AB50" s="1102">
        <f>SUM(X50:X52)</f>
        <v>47.666666666666671</v>
      </c>
      <c r="AC50" s="1102">
        <f>SUM(Y50:Y52)</f>
        <v>58.666666666666664</v>
      </c>
      <c r="AD50" s="1102">
        <f t="shared" ref="AD50" si="15">Z50*0.38*0.9*SQRT(3)</f>
        <v>26.261354344359319</v>
      </c>
      <c r="AE50" s="1102">
        <f t="shared" si="11"/>
        <v>28.630799849113544</v>
      </c>
      <c r="AF50" s="1102">
        <f t="shared" si="11"/>
        <v>28.235892264987843</v>
      </c>
      <c r="AG50" s="1102">
        <f t="shared" si="11"/>
        <v>34.751867403061951</v>
      </c>
      <c r="AH50" s="1102">
        <f>MAX(Z50:AC52)</f>
        <v>58.666666666666664</v>
      </c>
      <c r="AI50" s="1103">
        <f t="shared" ref="AI50" si="16">AH50*0.38*0.9*SQRT(3)</f>
        <v>34.751867403061951</v>
      </c>
      <c r="AJ50" s="1103">
        <f>D50-AI50</f>
        <v>190.24813259693804</v>
      </c>
    </row>
    <row r="51" spans="1:36" ht="15.75" x14ac:dyDescent="0.25">
      <c r="A51" s="648"/>
      <c r="B51" s="1128"/>
      <c r="C51" s="1096"/>
      <c r="D51" s="1121"/>
      <c r="E51" s="181" t="s">
        <v>434</v>
      </c>
      <c r="F51" s="181">
        <v>20</v>
      </c>
      <c r="G51" s="181">
        <v>10</v>
      </c>
      <c r="H51" s="181">
        <v>20</v>
      </c>
      <c r="I51" s="181">
        <v>22</v>
      </c>
      <c r="J51" s="181">
        <v>12</v>
      </c>
      <c r="K51" s="181">
        <v>20</v>
      </c>
      <c r="L51" s="181">
        <v>16</v>
      </c>
      <c r="M51" s="181">
        <v>9</v>
      </c>
      <c r="N51" s="181">
        <v>43</v>
      </c>
      <c r="O51" s="181">
        <v>22</v>
      </c>
      <c r="P51" s="181">
        <v>12</v>
      </c>
      <c r="Q51" s="181">
        <v>20</v>
      </c>
      <c r="R51" s="209">
        <v>405</v>
      </c>
      <c r="S51" s="209">
        <v>405</v>
      </c>
      <c r="T51" s="209">
        <v>380</v>
      </c>
      <c r="U51" s="209">
        <v>380</v>
      </c>
      <c r="V51" s="207">
        <f t="shared" si="0"/>
        <v>16.666666666666668</v>
      </c>
      <c r="W51" s="207">
        <f t="shared" si="1"/>
        <v>18</v>
      </c>
      <c r="X51" s="207">
        <f t="shared" si="2"/>
        <v>22.666666666666668</v>
      </c>
      <c r="Y51" s="208">
        <f t="shared" si="3"/>
        <v>18</v>
      </c>
      <c r="Z51" s="1098"/>
      <c r="AA51" s="1100"/>
      <c r="AB51" s="1100"/>
      <c r="AC51" s="1100"/>
      <c r="AD51" s="1100"/>
      <c r="AE51" s="1100"/>
      <c r="AF51" s="1100"/>
      <c r="AG51" s="1100"/>
      <c r="AH51" s="1100"/>
      <c r="AI51" s="1104"/>
      <c r="AJ51" s="1104"/>
    </row>
    <row r="52" spans="1:36" ht="16.5" thickBot="1" x14ac:dyDescent="0.3">
      <c r="A52" s="649"/>
      <c r="B52" s="1129"/>
      <c r="C52" s="1109"/>
      <c r="D52" s="1122"/>
      <c r="E52" s="216" t="s">
        <v>435</v>
      </c>
      <c r="F52" s="216">
        <v>8</v>
      </c>
      <c r="G52" s="216">
        <v>7</v>
      </c>
      <c r="H52" s="216">
        <v>14</v>
      </c>
      <c r="I52" s="216">
        <v>6</v>
      </c>
      <c r="J52" s="216">
        <v>6</v>
      </c>
      <c r="K52" s="216">
        <v>10</v>
      </c>
      <c r="L52" s="216">
        <v>15</v>
      </c>
      <c r="M52" s="216">
        <v>5</v>
      </c>
      <c r="N52" s="216">
        <v>10</v>
      </c>
      <c r="O52" s="216">
        <v>10</v>
      </c>
      <c r="P52" s="216">
        <v>6</v>
      </c>
      <c r="Q52" s="216">
        <v>10</v>
      </c>
      <c r="R52" s="217">
        <v>405</v>
      </c>
      <c r="S52" s="217">
        <v>405</v>
      </c>
      <c r="T52" s="217">
        <v>380</v>
      </c>
      <c r="U52" s="217">
        <v>380</v>
      </c>
      <c r="V52" s="212">
        <f t="shared" si="0"/>
        <v>9.6666666666666661</v>
      </c>
      <c r="W52" s="212">
        <f t="shared" si="1"/>
        <v>7.333333333333333</v>
      </c>
      <c r="X52" s="212">
        <f t="shared" si="2"/>
        <v>10</v>
      </c>
      <c r="Y52" s="213">
        <f t="shared" si="3"/>
        <v>8.6666666666666661</v>
      </c>
      <c r="Z52" s="1099"/>
      <c r="AA52" s="1101"/>
      <c r="AB52" s="1101"/>
      <c r="AC52" s="1101"/>
      <c r="AD52" s="1101"/>
      <c r="AE52" s="1101"/>
      <c r="AF52" s="1101"/>
      <c r="AG52" s="1101"/>
      <c r="AH52" s="1101"/>
      <c r="AI52" s="1105"/>
      <c r="AJ52" s="1105"/>
    </row>
    <row r="53" spans="1:36" ht="31.5" x14ac:dyDescent="0.25">
      <c r="A53" s="1094">
        <v>8</v>
      </c>
      <c r="B53" s="1127" t="s">
        <v>97</v>
      </c>
      <c r="C53" s="1133" t="s">
        <v>436</v>
      </c>
      <c r="D53" s="1130">
        <f>160*0.9</f>
        <v>144</v>
      </c>
      <c r="E53" s="176" t="s">
        <v>437</v>
      </c>
      <c r="F53" s="1136" t="s">
        <v>438</v>
      </c>
      <c r="G53" s="1137"/>
      <c r="H53" s="1137"/>
      <c r="I53" s="1137"/>
      <c r="J53" s="1137"/>
      <c r="K53" s="1138"/>
      <c r="L53" s="1136" t="s">
        <v>438</v>
      </c>
      <c r="M53" s="1137"/>
      <c r="N53" s="1137"/>
      <c r="O53" s="1137"/>
      <c r="P53" s="1137"/>
      <c r="Q53" s="1138"/>
      <c r="R53" s="176">
        <v>380</v>
      </c>
      <c r="S53" s="176">
        <v>380</v>
      </c>
      <c r="T53" s="176">
        <v>380</v>
      </c>
      <c r="U53" s="176">
        <v>380</v>
      </c>
      <c r="V53" s="214" t="str">
        <f t="shared" si="0"/>
        <v>откл. По 6 кВ</v>
      </c>
      <c r="W53" s="214">
        <f t="shared" si="1"/>
        <v>0</v>
      </c>
      <c r="X53" s="214" t="str">
        <f t="shared" si="2"/>
        <v>откл. По 6 кВ</v>
      </c>
      <c r="Y53" s="215">
        <f t="shared" si="3"/>
        <v>0</v>
      </c>
      <c r="Z53" s="1119">
        <f>SUM(V53:V55)</f>
        <v>0</v>
      </c>
      <c r="AA53" s="1102">
        <f>SUM(W53:W55)</f>
        <v>0</v>
      </c>
      <c r="AB53" s="1102">
        <f>SUM(X53:X55)</f>
        <v>0</v>
      </c>
      <c r="AC53" s="1102">
        <f>SUM(Y53:Y55)</f>
        <v>0</v>
      </c>
      <c r="AD53" s="1102">
        <f t="shared" ref="AD53:AG53" si="17">Z53*0.38*0.9*SQRT(3)</f>
        <v>0</v>
      </c>
      <c r="AE53" s="1102">
        <f t="shared" si="17"/>
        <v>0</v>
      </c>
      <c r="AF53" s="1102">
        <f t="shared" si="17"/>
        <v>0</v>
      </c>
      <c r="AG53" s="1102">
        <f t="shared" si="17"/>
        <v>0</v>
      </c>
      <c r="AH53" s="1102">
        <f>MAX(Z53:AC55)</f>
        <v>0</v>
      </c>
      <c r="AI53" s="1103">
        <f t="shared" ref="AI53" si="18">AH53*0.38*0.9*SQRT(3)</f>
        <v>0</v>
      </c>
      <c r="AJ53" s="1103">
        <f>D53-AI53</f>
        <v>144</v>
      </c>
    </row>
    <row r="54" spans="1:36" ht="15.75" x14ac:dyDescent="0.25">
      <c r="A54" s="648"/>
      <c r="B54" s="1128"/>
      <c r="C54" s="1134"/>
      <c r="D54" s="1131"/>
      <c r="E54" s="181" t="s">
        <v>439</v>
      </c>
      <c r="F54" s="1139"/>
      <c r="G54" s="1140"/>
      <c r="H54" s="1140"/>
      <c r="I54" s="1140"/>
      <c r="J54" s="1140"/>
      <c r="K54" s="1141"/>
      <c r="L54" s="1139"/>
      <c r="M54" s="1140"/>
      <c r="N54" s="1140"/>
      <c r="O54" s="1140"/>
      <c r="P54" s="1140"/>
      <c r="Q54" s="1141"/>
      <c r="R54" s="209">
        <v>380</v>
      </c>
      <c r="S54" s="209">
        <v>380</v>
      </c>
      <c r="T54" s="209">
        <v>380</v>
      </c>
      <c r="U54" s="209">
        <v>380</v>
      </c>
      <c r="V54" s="207">
        <f t="shared" si="0"/>
        <v>0</v>
      </c>
      <c r="W54" s="207">
        <f t="shared" si="1"/>
        <v>0</v>
      </c>
      <c r="X54" s="207">
        <f t="shared" si="2"/>
        <v>0</v>
      </c>
      <c r="Y54" s="208">
        <f t="shared" si="3"/>
        <v>0</v>
      </c>
      <c r="Z54" s="1098"/>
      <c r="AA54" s="1100"/>
      <c r="AB54" s="1100"/>
      <c r="AC54" s="1100"/>
      <c r="AD54" s="1100"/>
      <c r="AE54" s="1100"/>
      <c r="AF54" s="1100"/>
      <c r="AG54" s="1100"/>
      <c r="AH54" s="1100"/>
      <c r="AI54" s="1104"/>
      <c r="AJ54" s="1104"/>
    </row>
    <row r="55" spans="1:36" ht="16.5" thickBot="1" x14ac:dyDescent="0.3">
      <c r="A55" s="649"/>
      <c r="B55" s="1129"/>
      <c r="C55" s="1135"/>
      <c r="D55" s="1132"/>
      <c r="E55" s="216" t="s">
        <v>440</v>
      </c>
      <c r="F55" s="1142"/>
      <c r="G55" s="1143"/>
      <c r="H55" s="1143"/>
      <c r="I55" s="1143"/>
      <c r="J55" s="1143"/>
      <c r="K55" s="1144"/>
      <c r="L55" s="1142"/>
      <c r="M55" s="1143"/>
      <c r="N55" s="1143"/>
      <c r="O55" s="1143"/>
      <c r="P55" s="1143"/>
      <c r="Q55" s="1144"/>
      <c r="R55" s="217">
        <v>380</v>
      </c>
      <c r="S55" s="217">
        <v>380</v>
      </c>
      <c r="T55" s="217">
        <v>380</v>
      </c>
      <c r="U55" s="217">
        <v>380</v>
      </c>
      <c r="V55" s="212">
        <f t="shared" si="0"/>
        <v>0</v>
      </c>
      <c r="W55" s="212">
        <f t="shared" si="1"/>
        <v>0</v>
      </c>
      <c r="X55" s="212">
        <f t="shared" si="2"/>
        <v>0</v>
      </c>
      <c r="Y55" s="213">
        <f t="shared" si="3"/>
        <v>0</v>
      </c>
      <c r="Z55" s="1099"/>
      <c r="AA55" s="1101"/>
      <c r="AB55" s="1101"/>
      <c r="AC55" s="1101"/>
      <c r="AD55" s="1101"/>
      <c r="AE55" s="1101"/>
      <c r="AF55" s="1101"/>
      <c r="AG55" s="1101"/>
      <c r="AH55" s="1101"/>
      <c r="AI55" s="1105"/>
      <c r="AJ55" s="1105"/>
    </row>
    <row r="56" spans="1:36" ht="15.75" x14ac:dyDescent="0.25">
      <c r="A56" s="1094">
        <v>9</v>
      </c>
      <c r="B56" s="1149" t="s">
        <v>441</v>
      </c>
      <c r="C56" s="1156" t="s">
        <v>442</v>
      </c>
      <c r="D56" s="1113">
        <f>63*0.9</f>
        <v>56.7</v>
      </c>
      <c r="E56" s="176">
        <v>1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v>0</v>
      </c>
      <c r="L56" s="176"/>
      <c r="M56" s="176"/>
      <c r="N56" s="176"/>
      <c r="O56" s="176"/>
      <c r="P56" s="176"/>
      <c r="Q56" s="176"/>
      <c r="R56" s="176">
        <v>380</v>
      </c>
      <c r="S56" s="176">
        <v>380</v>
      </c>
      <c r="T56" s="176">
        <v>380</v>
      </c>
      <c r="U56" s="176">
        <v>380</v>
      </c>
      <c r="V56" s="214">
        <f t="shared" si="0"/>
        <v>0</v>
      </c>
      <c r="W56" s="214">
        <f t="shared" si="1"/>
        <v>0</v>
      </c>
      <c r="X56" s="214">
        <f t="shared" si="2"/>
        <v>0</v>
      </c>
      <c r="Y56" s="215">
        <f t="shared" si="3"/>
        <v>0</v>
      </c>
      <c r="Z56" s="1119">
        <f>SUM(V56:V57)</f>
        <v>0</v>
      </c>
      <c r="AA56" s="1102">
        <f>SUM(W56:W57)</f>
        <v>0</v>
      </c>
      <c r="AB56" s="1102">
        <f>SUM(X56:X57)</f>
        <v>0</v>
      </c>
      <c r="AC56" s="1102">
        <f>SUM(Y56:Y57)</f>
        <v>0</v>
      </c>
      <c r="AD56" s="1102">
        <f t="shared" ref="AD56:AG56" si="19">Z56*0.38*0.9*SQRT(3)</f>
        <v>0</v>
      </c>
      <c r="AE56" s="1102">
        <f t="shared" si="19"/>
        <v>0</v>
      </c>
      <c r="AF56" s="1102">
        <f t="shared" si="19"/>
        <v>0</v>
      </c>
      <c r="AG56" s="1102">
        <f t="shared" si="19"/>
        <v>0</v>
      </c>
      <c r="AH56" s="1102">
        <f>MAX(Z56:AC57)</f>
        <v>0</v>
      </c>
      <c r="AI56" s="1103">
        <f t="shared" ref="AI56" si="20">AH56*0.38*0.9*SQRT(3)</f>
        <v>0</v>
      </c>
      <c r="AJ56" s="1103">
        <f>D56-AI56</f>
        <v>56.7</v>
      </c>
    </row>
    <row r="57" spans="1:36" ht="16.5" thickBot="1" x14ac:dyDescent="0.3">
      <c r="A57" s="649"/>
      <c r="B57" s="1155"/>
      <c r="C57" s="1157"/>
      <c r="D57" s="1115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9"/>
      <c r="S57" s="219"/>
      <c r="T57" s="219"/>
      <c r="U57" s="219"/>
      <c r="V57" s="220">
        <f t="shared" si="0"/>
        <v>0</v>
      </c>
      <c r="W57" s="220">
        <f t="shared" si="1"/>
        <v>0</v>
      </c>
      <c r="X57" s="220">
        <f t="shared" si="2"/>
        <v>0</v>
      </c>
      <c r="Y57" s="221">
        <f t="shared" si="3"/>
        <v>0</v>
      </c>
      <c r="Z57" s="1099"/>
      <c r="AA57" s="1101"/>
      <c r="AB57" s="1101"/>
      <c r="AC57" s="1101"/>
      <c r="AD57" s="1101"/>
      <c r="AE57" s="1101"/>
      <c r="AF57" s="1101"/>
      <c r="AG57" s="1101"/>
      <c r="AH57" s="1101"/>
      <c r="AI57" s="1105"/>
      <c r="AJ57" s="1105"/>
    </row>
    <row r="58" spans="1:36" s="224" customFormat="1" ht="15.75" x14ac:dyDescent="0.25">
      <c r="A58" s="1094">
        <v>10</v>
      </c>
      <c r="B58" s="1149" t="s">
        <v>443</v>
      </c>
      <c r="C58" s="1127" t="s">
        <v>444</v>
      </c>
      <c r="D58" s="1152">
        <v>450</v>
      </c>
      <c r="E58" s="176">
        <v>1</v>
      </c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214">
        <v>42.666666666666664</v>
      </c>
      <c r="W58" s="214">
        <v>34.666666666666664</v>
      </c>
      <c r="X58" s="214">
        <v>0</v>
      </c>
      <c r="Y58" s="215">
        <v>0</v>
      </c>
      <c r="Z58" s="215">
        <v>42.666666666666664</v>
      </c>
      <c r="AA58" s="222">
        <v>34.666666666666664</v>
      </c>
      <c r="AB58" s="222">
        <v>0</v>
      </c>
      <c r="AC58" s="222">
        <v>0</v>
      </c>
      <c r="AD58" s="222">
        <v>25.274085384045055</v>
      </c>
      <c r="AE58" s="222">
        <v>20.535194374536609</v>
      </c>
      <c r="AF58" s="222">
        <v>0</v>
      </c>
      <c r="AG58" s="222">
        <v>0</v>
      </c>
      <c r="AH58" s="222">
        <v>42.666666666666664</v>
      </c>
      <c r="AI58" s="223">
        <v>25.274085384045055</v>
      </c>
      <c r="AJ58" s="223">
        <v>424.72591461595493</v>
      </c>
    </row>
    <row r="59" spans="1:36" s="227" customFormat="1" ht="15.75" x14ac:dyDescent="0.25">
      <c r="A59" s="648"/>
      <c r="B59" s="1150"/>
      <c r="C59" s="1128"/>
      <c r="D59" s="1153"/>
      <c r="E59" s="205" t="s">
        <v>445</v>
      </c>
      <c r="F59" s="205">
        <v>40</v>
      </c>
      <c r="G59" s="205">
        <v>27</v>
      </c>
      <c r="H59" s="205">
        <v>32</v>
      </c>
      <c r="I59" s="205">
        <v>28</v>
      </c>
      <c r="J59" s="205">
        <v>28</v>
      </c>
      <c r="K59" s="205">
        <v>26</v>
      </c>
      <c r="L59" s="205">
        <v>27</v>
      </c>
      <c r="M59" s="205">
        <v>25</v>
      </c>
      <c r="N59" s="205">
        <v>45</v>
      </c>
      <c r="O59" s="205">
        <v>28</v>
      </c>
      <c r="P59" s="205">
        <v>28</v>
      </c>
      <c r="Q59" s="205">
        <v>45</v>
      </c>
      <c r="R59" s="205">
        <v>402</v>
      </c>
      <c r="S59" s="205">
        <v>402</v>
      </c>
      <c r="T59" s="205">
        <v>402</v>
      </c>
      <c r="U59" s="205">
        <v>402</v>
      </c>
      <c r="V59" s="207">
        <v>42.666666666666664</v>
      </c>
      <c r="W59" s="207">
        <v>34.666666666666664</v>
      </c>
      <c r="X59" s="207">
        <v>0</v>
      </c>
      <c r="Y59" s="208">
        <v>0</v>
      </c>
      <c r="Z59" s="208">
        <v>42.666666666666664</v>
      </c>
      <c r="AA59" s="225">
        <v>34.666666666666664</v>
      </c>
      <c r="AB59" s="225">
        <v>0</v>
      </c>
      <c r="AC59" s="225">
        <v>0</v>
      </c>
      <c r="AD59" s="225">
        <v>25.274085384045055</v>
      </c>
      <c r="AE59" s="225">
        <v>20.535194374536609</v>
      </c>
      <c r="AF59" s="225">
        <v>0</v>
      </c>
      <c r="AG59" s="225">
        <v>0</v>
      </c>
      <c r="AH59" s="225">
        <v>42.666666666666664</v>
      </c>
      <c r="AI59" s="226">
        <v>25.274085384045055</v>
      </c>
      <c r="AJ59" s="226">
        <v>424.72591461595493</v>
      </c>
    </row>
    <row r="60" spans="1:36" s="227" customFormat="1" ht="15.75" x14ac:dyDescent="0.25">
      <c r="A60" s="648"/>
      <c r="B60" s="1150"/>
      <c r="C60" s="1128"/>
      <c r="D60" s="1153"/>
      <c r="E60" s="205" t="s">
        <v>446</v>
      </c>
      <c r="F60" s="205">
        <v>4</v>
      </c>
      <c r="G60" s="205">
        <v>5</v>
      </c>
      <c r="H60" s="205">
        <v>4</v>
      </c>
      <c r="I60" s="205">
        <v>3</v>
      </c>
      <c r="J60" s="205">
        <v>4</v>
      </c>
      <c r="K60" s="205">
        <v>4</v>
      </c>
      <c r="L60" s="205">
        <v>5</v>
      </c>
      <c r="M60" s="205">
        <v>5</v>
      </c>
      <c r="N60" s="205">
        <v>5</v>
      </c>
      <c r="O60" s="205">
        <v>3</v>
      </c>
      <c r="P60" s="205">
        <v>4</v>
      </c>
      <c r="Q60" s="205">
        <v>10</v>
      </c>
      <c r="R60" s="205">
        <v>402</v>
      </c>
      <c r="S60" s="205">
        <v>402</v>
      </c>
      <c r="T60" s="205">
        <v>402</v>
      </c>
      <c r="U60" s="205">
        <v>402</v>
      </c>
      <c r="V60" s="207"/>
      <c r="W60" s="207"/>
      <c r="X60" s="207"/>
      <c r="Y60" s="208"/>
      <c r="Z60" s="208"/>
      <c r="AA60" s="225"/>
      <c r="AB60" s="225"/>
      <c r="AC60" s="225"/>
      <c r="AD60" s="225"/>
      <c r="AE60" s="225"/>
      <c r="AF60" s="225"/>
      <c r="AG60" s="225"/>
      <c r="AH60" s="225"/>
      <c r="AI60" s="226"/>
      <c r="AJ60" s="226"/>
    </row>
    <row r="61" spans="1:36" s="227" customFormat="1" ht="15.75" x14ac:dyDescent="0.25">
      <c r="A61" s="648"/>
      <c r="B61" s="1150"/>
      <c r="C61" s="1128"/>
      <c r="D61" s="1153"/>
      <c r="E61" s="205" t="s">
        <v>447</v>
      </c>
      <c r="F61" s="205">
        <v>17</v>
      </c>
      <c r="G61" s="205">
        <v>51</v>
      </c>
      <c r="H61" s="205">
        <v>26</v>
      </c>
      <c r="I61" s="205">
        <v>31</v>
      </c>
      <c r="J61" s="205">
        <v>44</v>
      </c>
      <c r="K61" s="205">
        <v>36</v>
      </c>
      <c r="L61" s="205">
        <v>32</v>
      </c>
      <c r="M61" s="205">
        <v>42</v>
      </c>
      <c r="N61" s="205">
        <v>48</v>
      </c>
      <c r="O61" s="205">
        <v>31</v>
      </c>
      <c r="P61" s="205">
        <v>44</v>
      </c>
      <c r="Q61" s="205">
        <v>50</v>
      </c>
      <c r="R61" s="205">
        <v>402</v>
      </c>
      <c r="S61" s="205">
        <v>402</v>
      </c>
      <c r="T61" s="205">
        <v>402</v>
      </c>
      <c r="U61" s="205">
        <v>402</v>
      </c>
      <c r="V61" s="207">
        <v>42.666666666666664</v>
      </c>
      <c r="W61" s="207">
        <v>34.666666666666664</v>
      </c>
      <c r="X61" s="207">
        <v>0</v>
      </c>
      <c r="Y61" s="208">
        <v>0</v>
      </c>
      <c r="Z61" s="208">
        <v>42.666666666666664</v>
      </c>
      <c r="AA61" s="225">
        <v>34.666666666666664</v>
      </c>
      <c r="AB61" s="225">
        <v>0</v>
      </c>
      <c r="AC61" s="225">
        <v>0</v>
      </c>
      <c r="AD61" s="225">
        <v>25.274085384045055</v>
      </c>
      <c r="AE61" s="225">
        <v>20.535194374536609</v>
      </c>
      <c r="AF61" s="225">
        <v>0</v>
      </c>
      <c r="AG61" s="225">
        <v>0</v>
      </c>
      <c r="AH61" s="225">
        <v>42.666666666666664</v>
      </c>
      <c r="AI61" s="226">
        <v>25.274085384045055</v>
      </c>
      <c r="AJ61" s="226">
        <v>424.72591461595493</v>
      </c>
    </row>
    <row r="62" spans="1:36" s="230" customFormat="1" ht="16.5" thickBot="1" x14ac:dyDescent="0.3">
      <c r="A62" s="649"/>
      <c r="B62" s="1151"/>
      <c r="C62" s="1129"/>
      <c r="D62" s="1154"/>
      <c r="E62" s="216" t="s">
        <v>448</v>
      </c>
      <c r="F62" s="216">
        <v>64</v>
      </c>
      <c r="G62" s="216">
        <v>36</v>
      </c>
      <c r="H62" s="216">
        <v>39</v>
      </c>
      <c r="I62" s="216">
        <v>57</v>
      </c>
      <c r="J62" s="216">
        <v>37</v>
      </c>
      <c r="K62" s="216">
        <v>30</v>
      </c>
      <c r="L62" s="216">
        <v>46</v>
      </c>
      <c r="M62" s="216">
        <v>46</v>
      </c>
      <c r="N62" s="216">
        <v>71</v>
      </c>
      <c r="O62" s="216">
        <v>57</v>
      </c>
      <c r="P62" s="216">
        <v>37</v>
      </c>
      <c r="Q62" s="216">
        <v>65</v>
      </c>
      <c r="R62" s="216">
        <v>402</v>
      </c>
      <c r="S62" s="216">
        <v>402</v>
      </c>
      <c r="T62" s="216">
        <v>402</v>
      </c>
      <c r="U62" s="216">
        <v>402</v>
      </c>
      <c r="V62" s="212">
        <v>42.666666666666664</v>
      </c>
      <c r="W62" s="212">
        <v>34.666666666666664</v>
      </c>
      <c r="X62" s="212">
        <v>0</v>
      </c>
      <c r="Y62" s="213">
        <v>0</v>
      </c>
      <c r="Z62" s="213">
        <v>42.666666666666664</v>
      </c>
      <c r="AA62" s="228">
        <v>34.666666666666664</v>
      </c>
      <c r="AB62" s="228">
        <v>0</v>
      </c>
      <c r="AC62" s="228">
        <v>0</v>
      </c>
      <c r="AD62" s="228">
        <v>25.274085384045055</v>
      </c>
      <c r="AE62" s="228">
        <v>20.535194374536609</v>
      </c>
      <c r="AF62" s="228">
        <v>0</v>
      </c>
      <c r="AG62" s="228">
        <v>0</v>
      </c>
      <c r="AH62" s="228">
        <v>42.666666666666664</v>
      </c>
      <c r="AI62" s="229">
        <v>25.274085384045055</v>
      </c>
      <c r="AJ62" s="229">
        <v>424.72591461595493</v>
      </c>
    </row>
    <row r="63" spans="1:36" s="233" customFormat="1" ht="15.75" x14ac:dyDescent="0.25">
      <c r="A63" s="1145">
        <v>11</v>
      </c>
      <c r="B63" s="1096" t="s">
        <v>449</v>
      </c>
      <c r="C63" s="1147" t="s">
        <v>88</v>
      </c>
      <c r="D63" s="1130">
        <f>160*0.9</f>
        <v>144</v>
      </c>
      <c r="E63" s="188" t="s">
        <v>450</v>
      </c>
      <c r="F63" s="188">
        <v>31</v>
      </c>
      <c r="G63" s="188">
        <v>20</v>
      </c>
      <c r="H63" s="188">
        <v>15</v>
      </c>
      <c r="I63" s="188">
        <v>26</v>
      </c>
      <c r="J63" s="188">
        <v>20</v>
      </c>
      <c r="K63" s="188">
        <v>18</v>
      </c>
      <c r="L63" s="188">
        <v>16</v>
      </c>
      <c r="M63" s="188">
        <v>13</v>
      </c>
      <c r="N63" s="188">
        <v>23</v>
      </c>
      <c r="O63" s="188">
        <v>26</v>
      </c>
      <c r="P63" s="188">
        <v>20</v>
      </c>
      <c r="Q63" s="188">
        <v>18</v>
      </c>
      <c r="R63" s="188">
        <v>402</v>
      </c>
      <c r="S63" s="188">
        <v>402</v>
      </c>
      <c r="T63" s="188">
        <v>402</v>
      </c>
      <c r="U63" s="188">
        <v>402</v>
      </c>
      <c r="V63" s="231">
        <f t="shared" ref="V63:V72" si="21">IF(AND(F63=0,G63=0,H63=0),0,IF(AND(F63=0,G63=0),H63,IF(AND(F63=0,H63=0),G63,IF(AND(G63=0,H63=0),F63,IF(F63=0,(G63+H63)/2,IF(G63=0,(F63+H63)/2,IF(H63=0,(F63+G63)/2,(F63+G63+H63)/3)))))))</f>
        <v>22</v>
      </c>
      <c r="W63" s="231">
        <f t="shared" ref="W63:W72" si="22">IF(AND(I63=0,J63=0,K63=0),0,IF(AND(I63=0,J63=0),K63,IF(AND(I63=0,K63=0),J63,IF(AND(J63=0,K63=0),I63,IF(I63=0,(J63+K63)/2,IF(J63=0,(I63+K63)/2,IF(K63=0,(I63+J63)/2,(I63+J63+K63)/3)))))))</f>
        <v>21.333333333333332</v>
      </c>
      <c r="X63" s="231">
        <f t="shared" ref="X63:X72" si="23">IF(AND(L63=0,M63=0,N63=0),0,IF(AND(L63=0,M63=0),N63,IF(AND(L63=0,N63=0),M63,IF(AND(M63=0,N63=0),L63,IF(L63=0,(M63+N63)/2,IF(M63=0,(L63+N63)/2,IF(N63=0,(L63+M63)/2,(L63+M63+N63)/3)))))))</f>
        <v>17.333333333333332</v>
      </c>
      <c r="Y63" s="232">
        <f t="shared" ref="Y63:Y72" si="24">IF(AND(O63=0,P63=0,Q63=0),0,IF(AND(O63=0,P63=0),Q63,IF(AND(O63=0,Q63=0),P63,IF(AND(P63=0,Q63=0),O63,IF(O63=0,(P63+Q63)/2,IF(P63=0,(O63+Q63)/2,IF(Q63=0,(O63+P63)/2,(O63+P63+Q63)/3)))))))</f>
        <v>21.333333333333332</v>
      </c>
      <c r="Z63" s="1119">
        <f>SUM(V63:V68)</f>
        <v>54.333333333333343</v>
      </c>
      <c r="AA63" s="1102">
        <f>SUM(W63:W68)</f>
        <v>53.333333333333329</v>
      </c>
      <c r="AB63" s="1102">
        <f>SUM(X63:X68)</f>
        <v>63</v>
      </c>
      <c r="AC63" s="1102">
        <f>SUM(Y63:Y68)</f>
        <v>55.333333333333329</v>
      </c>
      <c r="AD63" s="1102">
        <f t="shared" ref="AD63:AG63" si="25">Z63*0.38*0.9*SQRT(3)</f>
        <v>32.184968106244881</v>
      </c>
      <c r="AE63" s="1102">
        <f t="shared" si="25"/>
        <v>31.592606730056318</v>
      </c>
      <c r="AF63" s="1102">
        <f t="shared" si="25"/>
        <v>37.318766699879035</v>
      </c>
      <c r="AG63" s="1102">
        <f t="shared" si="25"/>
        <v>32.77732948243343</v>
      </c>
      <c r="AH63" s="1102">
        <f>MAX(Z63:AC68)</f>
        <v>63</v>
      </c>
      <c r="AI63" s="1158">
        <f t="shared" ref="AI63" si="26">AH63*0.38*0.9*SQRT(3)</f>
        <v>37.318766699879035</v>
      </c>
      <c r="AJ63" s="1158">
        <f>D63-AI63</f>
        <v>106.68123330012097</v>
      </c>
    </row>
    <row r="64" spans="1:36" s="227" customFormat="1" ht="15.75" x14ac:dyDescent="0.25">
      <c r="A64" s="1146"/>
      <c r="B64" s="1096"/>
      <c r="C64" s="1148"/>
      <c r="D64" s="1131"/>
      <c r="E64" s="181" t="s">
        <v>451</v>
      </c>
      <c r="F64" s="181">
        <v>29</v>
      </c>
      <c r="G64" s="181">
        <v>16</v>
      </c>
      <c r="H64" s="181">
        <v>29</v>
      </c>
      <c r="I64" s="181">
        <v>26</v>
      </c>
      <c r="J64" s="181">
        <v>24</v>
      </c>
      <c r="K64" s="181">
        <v>30</v>
      </c>
      <c r="L64" s="181">
        <v>29</v>
      </c>
      <c r="M64" s="181">
        <v>43</v>
      </c>
      <c r="N64" s="181">
        <v>29</v>
      </c>
      <c r="O64" s="181">
        <v>26</v>
      </c>
      <c r="P64" s="181">
        <v>24</v>
      </c>
      <c r="Q64" s="181">
        <v>30</v>
      </c>
      <c r="R64" s="209">
        <v>402</v>
      </c>
      <c r="S64" s="209">
        <v>402</v>
      </c>
      <c r="T64" s="209">
        <v>402</v>
      </c>
      <c r="U64" s="209">
        <v>402</v>
      </c>
      <c r="V64" s="207">
        <f t="shared" si="21"/>
        <v>24.666666666666668</v>
      </c>
      <c r="W64" s="207">
        <f t="shared" si="22"/>
        <v>26.666666666666668</v>
      </c>
      <c r="X64" s="207">
        <f t="shared" si="23"/>
        <v>33.666666666666664</v>
      </c>
      <c r="Y64" s="208">
        <f t="shared" si="24"/>
        <v>26.666666666666668</v>
      </c>
      <c r="Z64" s="1098"/>
      <c r="AA64" s="1100"/>
      <c r="AB64" s="1100"/>
      <c r="AC64" s="1100"/>
      <c r="AD64" s="1100"/>
      <c r="AE64" s="1100"/>
      <c r="AF64" s="1100"/>
      <c r="AG64" s="1100"/>
      <c r="AH64" s="1100"/>
      <c r="AI64" s="1159"/>
      <c r="AJ64" s="1159"/>
    </row>
    <row r="65" spans="1:36" s="227" customFormat="1" ht="15.75" x14ac:dyDescent="0.25">
      <c r="A65" s="1146"/>
      <c r="B65" s="1096"/>
      <c r="C65" s="1148"/>
      <c r="D65" s="1131"/>
      <c r="E65" s="205" t="s">
        <v>452</v>
      </c>
      <c r="F65" s="205">
        <v>1</v>
      </c>
      <c r="G65" s="205">
        <v>4</v>
      </c>
      <c r="H65" s="205">
        <v>2</v>
      </c>
      <c r="I65" s="205"/>
      <c r="J65" s="205"/>
      <c r="K65" s="205"/>
      <c r="L65" s="205">
        <v>2</v>
      </c>
      <c r="M65" s="205">
        <v>2</v>
      </c>
      <c r="N65" s="205">
        <v>5</v>
      </c>
      <c r="O65" s="205">
        <v>2</v>
      </c>
      <c r="P65" s="205">
        <v>2</v>
      </c>
      <c r="Q65" s="205">
        <v>2</v>
      </c>
      <c r="R65" s="206">
        <v>402</v>
      </c>
      <c r="S65" s="206">
        <v>402</v>
      </c>
      <c r="T65" s="206">
        <v>402</v>
      </c>
      <c r="U65" s="206">
        <v>402</v>
      </c>
      <c r="V65" s="207">
        <f t="shared" si="21"/>
        <v>2.3333333333333335</v>
      </c>
      <c r="W65" s="207">
        <f t="shared" si="22"/>
        <v>0</v>
      </c>
      <c r="X65" s="207">
        <f t="shared" si="23"/>
        <v>3</v>
      </c>
      <c r="Y65" s="208">
        <f t="shared" si="24"/>
        <v>2</v>
      </c>
      <c r="Z65" s="1098"/>
      <c r="AA65" s="1100"/>
      <c r="AB65" s="1100"/>
      <c r="AC65" s="1100"/>
      <c r="AD65" s="1100"/>
      <c r="AE65" s="1100"/>
      <c r="AF65" s="1100"/>
      <c r="AG65" s="1100"/>
      <c r="AH65" s="1100"/>
      <c r="AI65" s="1159"/>
      <c r="AJ65" s="1159"/>
    </row>
    <row r="66" spans="1:36" s="227" customFormat="1" ht="15.75" x14ac:dyDescent="0.25">
      <c r="A66" s="1146"/>
      <c r="B66" s="1096"/>
      <c r="C66" s="1148"/>
      <c r="D66" s="1131"/>
      <c r="E66" s="200" t="s">
        <v>453</v>
      </c>
      <c r="F66" s="205">
        <v>21</v>
      </c>
      <c r="G66" s="205">
        <v>13</v>
      </c>
      <c r="H66" s="205">
        <v>24</v>
      </c>
      <c r="I66" s="205">
        <v>20</v>
      </c>
      <c r="J66" s="205">
        <v>20</v>
      </c>
      <c r="K66" s="205">
        <v>24</v>
      </c>
      <c r="L66" s="205">
        <v>23</v>
      </c>
      <c r="M66" s="205">
        <v>31</v>
      </c>
      <c r="N66" s="205">
        <v>19</v>
      </c>
      <c r="O66" s="205">
        <v>20</v>
      </c>
      <c r="P66" s="205">
        <v>20</v>
      </c>
      <c r="Q66" s="205">
        <v>24</v>
      </c>
      <c r="R66" s="206">
        <v>402</v>
      </c>
      <c r="S66" s="206">
        <v>402</v>
      </c>
      <c r="T66" s="206"/>
      <c r="U66" s="206"/>
      <c r="V66" s="207"/>
      <c r="W66" s="207"/>
      <c r="X66" s="207"/>
      <c r="Y66" s="208"/>
      <c r="Z66" s="1098"/>
      <c r="AA66" s="1100"/>
      <c r="AB66" s="1100"/>
      <c r="AC66" s="1100"/>
      <c r="AD66" s="1100"/>
      <c r="AE66" s="1100"/>
      <c r="AF66" s="1100"/>
      <c r="AG66" s="1100"/>
      <c r="AH66" s="1100"/>
      <c r="AI66" s="1159"/>
      <c r="AJ66" s="1159"/>
    </row>
    <row r="67" spans="1:36" s="227" customFormat="1" ht="15.75" x14ac:dyDescent="0.25">
      <c r="A67" s="1146"/>
      <c r="B67" s="1096"/>
      <c r="C67" s="1148"/>
      <c r="D67" s="1131"/>
      <c r="E67" s="200" t="s">
        <v>454</v>
      </c>
      <c r="F67" s="181">
        <v>7</v>
      </c>
      <c r="G67" s="181">
        <v>1</v>
      </c>
      <c r="H67" s="181">
        <v>2</v>
      </c>
      <c r="I67" s="181">
        <v>4</v>
      </c>
      <c r="J67" s="181">
        <v>2</v>
      </c>
      <c r="K67" s="181">
        <v>2</v>
      </c>
      <c r="L67" s="181">
        <v>3</v>
      </c>
      <c r="M67" s="181">
        <v>8</v>
      </c>
      <c r="N67" s="181">
        <v>7</v>
      </c>
      <c r="O67" s="181">
        <v>2</v>
      </c>
      <c r="P67" s="181">
        <v>2</v>
      </c>
      <c r="Q67" s="181">
        <v>4</v>
      </c>
      <c r="R67" s="209">
        <v>402</v>
      </c>
      <c r="S67" s="209">
        <v>402</v>
      </c>
      <c r="T67" s="209"/>
      <c r="U67" s="209"/>
      <c r="V67" s="207">
        <f t="shared" ref="V67" si="27">IF(AND(F67=0,G67=0,H67=0),0,IF(AND(F67=0,G67=0),H67,IF(AND(F67=0,H67=0),G67,IF(AND(G67=0,H67=0),F67,IF(F67=0,(G67+H67)/2,IF(G67=0,(F67+H67)/2,IF(H67=0,(F67+G67)/2,(F67+G67+H67)/3)))))))</f>
        <v>3.3333333333333335</v>
      </c>
      <c r="W67" s="207">
        <f t="shared" ref="W67" si="28">IF(AND(I67=0,J67=0,K67=0),0,IF(AND(I67=0,J67=0),K67,IF(AND(I67=0,K67=0),J67,IF(AND(J67=0,K67=0),I67,IF(I67=0,(J67+K67)/2,IF(J67=0,(I67+K67)/2,IF(K67=0,(I67+J67)/2,(I67+J67+K67)/3)))))))</f>
        <v>2.6666666666666665</v>
      </c>
      <c r="X67" s="207">
        <f t="shared" ref="X67" si="29">IF(AND(L67=0,M67=0,N67=0),0,IF(AND(L67=0,M67=0),N67,IF(AND(L67=0,N67=0),M67,IF(AND(M67=0,N67=0),L67,IF(L67=0,(M67+N67)/2,IF(M67=0,(L67+N67)/2,IF(N67=0,(L67+M67)/2,(L67+M67+N67)/3)))))))</f>
        <v>6</v>
      </c>
      <c r="Y67" s="208">
        <f t="shared" ref="Y67" si="30">IF(AND(O67=0,P67=0,Q67=0),0,IF(AND(O67=0,P67=0),Q67,IF(AND(O67=0,Q67=0),P67,IF(AND(P67=0,Q67=0),O67,IF(O67=0,(P67+Q67)/2,IF(P67=0,(O67+Q67)/2,IF(Q67=0,(O67+P67)/2,(O67+P67+Q67)/3)))))))</f>
        <v>2.6666666666666665</v>
      </c>
      <c r="Z67" s="1098"/>
      <c r="AA67" s="1100"/>
      <c r="AB67" s="1100"/>
      <c r="AC67" s="1100"/>
      <c r="AD67" s="1100"/>
      <c r="AE67" s="1100"/>
      <c r="AF67" s="1100"/>
      <c r="AG67" s="1100"/>
      <c r="AH67" s="1100"/>
      <c r="AI67" s="1159"/>
      <c r="AJ67" s="1159"/>
    </row>
    <row r="68" spans="1:36" s="230" customFormat="1" ht="16.5" thickBot="1" x14ac:dyDescent="0.3">
      <c r="A68" s="1146"/>
      <c r="B68" s="1096"/>
      <c r="C68" s="1148"/>
      <c r="D68" s="1131"/>
      <c r="E68" s="234" t="s">
        <v>455</v>
      </c>
      <c r="F68" s="210">
        <v>1</v>
      </c>
      <c r="G68" s="210">
        <v>2</v>
      </c>
      <c r="H68" s="210">
        <v>3</v>
      </c>
      <c r="I68" s="210">
        <v>2</v>
      </c>
      <c r="J68" s="210">
        <v>2</v>
      </c>
      <c r="K68" s="210">
        <v>4</v>
      </c>
      <c r="L68" s="210">
        <v>2</v>
      </c>
      <c r="M68" s="210">
        <v>4</v>
      </c>
      <c r="N68" s="210">
        <v>3</v>
      </c>
      <c r="O68" s="210">
        <v>2</v>
      </c>
      <c r="P68" s="210">
        <v>2</v>
      </c>
      <c r="Q68" s="210">
        <v>4</v>
      </c>
      <c r="R68" s="211">
        <v>402</v>
      </c>
      <c r="S68" s="211">
        <v>402</v>
      </c>
      <c r="T68" s="211"/>
      <c r="U68" s="211"/>
      <c r="V68" s="212">
        <f t="shared" si="21"/>
        <v>2</v>
      </c>
      <c r="W68" s="212">
        <f t="shared" si="22"/>
        <v>2.6666666666666665</v>
      </c>
      <c r="X68" s="212">
        <f t="shared" si="23"/>
        <v>3</v>
      </c>
      <c r="Y68" s="213">
        <f t="shared" si="24"/>
        <v>2.6666666666666665</v>
      </c>
      <c r="Z68" s="1099"/>
      <c r="AA68" s="1101"/>
      <c r="AB68" s="1101"/>
      <c r="AC68" s="1101"/>
      <c r="AD68" s="1101"/>
      <c r="AE68" s="1101"/>
      <c r="AF68" s="1101"/>
      <c r="AG68" s="1101"/>
      <c r="AH68" s="1101"/>
      <c r="AI68" s="1160"/>
      <c r="AJ68" s="1160"/>
    </row>
    <row r="69" spans="1:36" ht="15.75" x14ac:dyDescent="0.25">
      <c r="A69" s="1146"/>
      <c r="B69" s="1096"/>
      <c r="C69" s="1148"/>
      <c r="D69" s="11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>
        <v>380</v>
      </c>
      <c r="U69" s="188">
        <v>380</v>
      </c>
      <c r="V69" s="231">
        <f>IF(AND(F79=0,G79=0,H79=0),0,IF(AND(F79=0,G79=0),H79,IF(AND(F79=0,H79=0),G79,IF(AND(G79=0,H79=0),F79,IF(F79=0,(G79+H79)/2,IF(G79=0,(F79+H79)/2,IF(H79=0,(F79+G79)/2,(F79+G79+H79)/3)))))))</f>
        <v>1</v>
      </c>
      <c r="W69" s="231">
        <f>IF(AND(I79=0,J79=0,K79=0),0,IF(AND(I79=0,J79=0),K79,IF(AND(I79=0,K79=0),J79,IF(AND(J79=0,K79=0),I79,IF(I79=0,(J79+K79)/2,IF(J79=0,(I79+K79)/2,IF(K79=0,(I79+J79)/2,(I79+J79+K79)/3)))))))</f>
        <v>1</v>
      </c>
      <c r="X69" s="231">
        <f t="shared" si="23"/>
        <v>0</v>
      </c>
      <c r="Y69" s="232">
        <f t="shared" si="24"/>
        <v>0</v>
      </c>
      <c r="Z69" s="1119">
        <f>SUM(V69:V72)</f>
        <v>1</v>
      </c>
      <c r="AA69" s="1102">
        <f>SUM(W69:W72)</f>
        <v>1</v>
      </c>
      <c r="AB69" s="1102">
        <f>SUM(X69:X72)</f>
        <v>0</v>
      </c>
      <c r="AC69" s="1102">
        <f>SUM(Y69:Y72)</f>
        <v>0</v>
      </c>
      <c r="AD69" s="1102">
        <f t="shared" ref="AD69:AG69" si="31">Z69*0.38*0.9*SQRT(3)</f>
        <v>0.592361376188556</v>
      </c>
      <c r="AE69" s="1102">
        <f t="shared" si="31"/>
        <v>0.592361376188556</v>
      </c>
      <c r="AF69" s="1102">
        <f t="shared" si="31"/>
        <v>0</v>
      </c>
      <c r="AG69" s="1102">
        <f t="shared" si="31"/>
        <v>0</v>
      </c>
      <c r="AH69" s="1102">
        <f>MAX(Z69:AC72)</f>
        <v>1</v>
      </c>
      <c r="AI69" s="1169">
        <f t="shared" ref="AI69" si="32">AH69*0.38*0.9*SQRT(3)</f>
        <v>0.592361376188556</v>
      </c>
      <c r="AJ69" s="1169">
        <f>D69-AI69</f>
        <v>-0.592361376188556</v>
      </c>
    </row>
    <row r="70" spans="1:36" ht="15.75" x14ac:dyDescent="0.25">
      <c r="A70" s="1146"/>
      <c r="B70" s="1096"/>
      <c r="C70" s="1148"/>
      <c r="D70" s="113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209"/>
      <c r="S70" s="209"/>
      <c r="T70" s="209">
        <v>380</v>
      </c>
      <c r="U70" s="209">
        <v>380</v>
      </c>
      <c r="V70" s="207">
        <f t="shared" si="21"/>
        <v>0</v>
      </c>
      <c r="W70" s="207">
        <f t="shared" si="22"/>
        <v>0</v>
      </c>
      <c r="X70" s="207">
        <f t="shared" si="23"/>
        <v>0</v>
      </c>
      <c r="Y70" s="208">
        <f t="shared" si="24"/>
        <v>0</v>
      </c>
      <c r="Z70" s="1098"/>
      <c r="AA70" s="1100"/>
      <c r="AB70" s="1100"/>
      <c r="AC70" s="1100"/>
      <c r="AD70" s="1100"/>
      <c r="AE70" s="1100"/>
      <c r="AF70" s="1100"/>
      <c r="AG70" s="1100"/>
      <c r="AH70" s="1100"/>
      <c r="AI70" s="1170"/>
      <c r="AJ70" s="1170"/>
    </row>
    <row r="71" spans="1:36" ht="15.75" x14ac:dyDescent="0.25">
      <c r="A71" s="1146"/>
      <c r="B71" s="1096"/>
      <c r="C71" s="1148"/>
      <c r="D71" s="1131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>
        <v>380</v>
      </c>
      <c r="U71" s="205">
        <v>380</v>
      </c>
      <c r="V71" s="207">
        <f t="shared" si="21"/>
        <v>0</v>
      </c>
      <c r="W71" s="207">
        <f t="shared" si="22"/>
        <v>0</v>
      </c>
      <c r="X71" s="207">
        <f t="shared" si="23"/>
        <v>0</v>
      </c>
      <c r="Y71" s="208">
        <f t="shared" si="24"/>
        <v>0</v>
      </c>
      <c r="Z71" s="1098"/>
      <c r="AA71" s="1100"/>
      <c r="AB71" s="1100"/>
      <c r="AC71" s="1100"/>
      <c r="AD71" s="1100"/>
      <c r="AE71" s="1100"/>
      <c r="AF71" s="1100"/>
      <c r="AG71" s="1100"/>
      <c r="AH71" s="1100"/>
      <c r="AI71" s="1170"/>
      <c r="AJ71" s="1170"/>
    </row>
    <row r="72" spans="1:36" ht="16.5" thickBot="1" x14ac:dyDescent="0.3">
      <c r="A72" s="1146"/>
      <c r="B72" s="1096"/>
      <c r="C72" s="1148"/>
      <c r="D72" s="1131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9"/>
      <c r="S72" s="219"/>
      <c r="T72" s="219"/>
      <c r="U72" s="219"/>
      <c r="V72" s="220">
        <f t="shared" si="21"/>
        <v>0</v>
      </c>
      <c r="W72" s="220">
        <f t="shared" si="22"/>
        <v>0</v>
      </c>
      <c r="X72" s="220">
        <f t="shared" si="23"/>
        <v>0</v>
      </c>
      <c r="Y72" s="221">
        <f t="shared" si="24"/>
        <v>0</v>
      </c>
      <c r="Z72" s="1161"/>
      <c r="AA72" s="1162"/>
      <c r="AB72" s="1162"/>
      <c r="AC72" s="1162"/>
      <c r="AD72" s="1162"/>
      <c r="AE72" s="1162"/>
      <c r="AF72" s="1162"/>
      <c r="AG72" s="1162"/>
      <c r="AH72" s="1162"/>
      <c r="AI72" s="1171"/>
      <c r="AJ72" s="1171"/>
    </row>
    <row r="73" spans="1:36" ht="15.75" x14ac:dyDescent="0.25">
      <c r="A73" s="1172"/>
      <c r="B73" s="1175" t="s">
        <v>458</v>
      </c>
      <c r="C73" s="1178"/>
      <c r="D73" s="1181"/>
      <c r="E73" s="383" t="s">
        <v>456</v>
      </c>
      <c r="F73" s="383">
        <v>11</v>
      </c>
      <c r="G73" s="383">
        <v>10</v>
      </c>
      <c r="H73" s="383">
        <v>12</v>
      </c>
      <c r="I73" s="383">
        <v>11</v>
      </c>
      <c r="J73" s="383">
        <v>12</v>
      </c>
      <c r="K73" s="383">
        <v>12</v>
      </c>
      <c r="L73" s="383">
        <v>28</v>
      </c>
      <c r="M73" s="383">
        <v>22</v>
      </c>
      <c r="N73" s="383">
        <v>25</v>
      </c>
      <c r="O73" s="383">
        <v>21</v>
      </c>
      <c r="P73" s="383">
        <v>20</v>
      </c>
      <c r="Q73" s="383">
        <v>24</v>
      </c>
      <c r="R73" s="383">
        <v>400</v>
      </c>
      <c r="S73" s="383">
        <v>400</v>
      </c>
      <c r="T73" s="176">
        <v>400</v>
      </c>
      <c r="U73" s="176">
        <v>400</v>
      </c>
      <c r="V73" s="214">
        <f t="shared" ref="V73:V78" si="33">IF(AND(F73=0,G73=0,H73=0),0,IF(AND(F73=0,G73=0),H73,IF(AND(F73=0,H73=0),G73,IF(AND(G73=0,H73=0),F73,IF(F73=0,(G73+H73)/2,IF(G73=0,(F73+H73)/2,IF(H73=0,(F73+G73)/2,(F73+G73+H73)/3)))))))</f>
        <v>11</v>
      </c>
      <c r="W73" s="214">
        <f t="shared" ref="W73:W79" si="34">IF(AND(G73=0,H73=0,I73=0),0,IF(AND(G73=0,H73=0),I73,IF(AND(G73=0,I73=0),H73,IF(AND(H73=0,I73=0),G73,IF(G73=0,(H73+I73)/2,IF(H73=0,(G73+I73)/2,IF(I73=0,(G73+H73)/2,(G73+H73+I73)/3)))))))</f>
        <v>11</v>
      </c>
      <c r="X73" s="214">
        <f t="shared" ref="X73:X79" si="35">IF(AND(H73=0,I73=0,J73=0),0,IF(AND(H73=0,I73=0),J73,IF(AND(H73=0,J73=0),I73,IF(AND(I73=0,J73=0),H73,IF(H73=0,(I73+J73)/2,IF(I73=0,(H73+J73)/2,IF(J73=0,(H73+I73)/2,(H73+I73+J73)/3)))))))</f>
        <v>11.666666666666666</v>
      </c>
      <c r="Y73" s="214">
        <f t="shared" ref="Y73:Y79" si="36">IF(AND(I73=0,J73=0,K73=0),0,IF(AND(I73=0,J73=0),K73,IF(AND(I73=0,K73=0),J73,IF(AND(J73=0,K73=0),I73,IF(I73=0,(J73+K73)/2,IF(J73=0,(I73+K73)/2,IF(K73=0,(I73+J73)/2,(I73+J73+K73)/3)))))))</f>
        <v>11.666666666666666</v>
      </c>
      <c r="Z73" s="1163">
        <f>SUM(V73:V78)</f>
        <v>88.333333333333343</v>
      </c>
      <c r="AA73" s="1163">
        <f t="shared" ref="AA73:AC73" si="37">SUM(W73:W78)</f>
        <v>83.333333333333329</v>
      </c>
      <c r="AB73" s="1163">
        <f t="shared" si="37"/>
        <v>78.333333333333329</v>
      </c>
      <c r="AC73" s="1163">
        <f t="shared" si="37"/>
        <v>74</v>
      </c>
      <c r="AD73" s="1163">
        <f t="shared" ref="AD73" si="38">Z73*0.38*0.9*SQRT(3)</f>
        <v>52.325254896655785</v>
      </c>
      <c r="AE73" s="1163">
        <f t="shared" ref="AE73" si="39">AA73*0.38*0.9*SQRT(3)</f>
        <v>49.363448015712997</v>
      </c>
      <c r="AF73" s="1163">
        <f t="shared" ref="AF73" si="40">AB73*0.38*0.9*SQRT(3)</f>
        <v>46.401641134770216</v>
      </c>
      <c r="AG73" s="1163">
        <f t="shared" ref="AG73" si="41">AC73*0.38*0.9*SQRT(3)</f>
        <v>43.834741837953146</v>
      </c>
      <c r="AH73" s="1163">
        <f>MAX(Z73:AC78)</f>
        <v>88.333333333333343</v>
      </c>
      <c r="AI73" s="1163">
        <f t="shared" ref="AI73" si="42">AH73*0.38*0.9*SQRT(3)</f>
        <v>52.325254896655785</v>
      </c>
      <c r="AJ73" s="1166" t="e">
        <f>E73-AI73</f>
        <v>#VALUE!</v>
      </c>
    </row>
    <row r="74" spans="1:36" ht="15.75" x14ac:dyDescent="0.25">
      <c r="A74" s="1173"/>
      <c r="B74" s="1176"/>
      <c r="C74" s="1179"/>
      <c r="D74" s="1182"/>
      <c r="E74" s="382" t="s">
        <v>457</v>
      </c>
      <c r="F74" s="382">
        <v>11</v>
      </c>
      <c r="G74" s="382">
        <v>11</v>
      </c>
      <c r="H74" s="382">
        <v>12</v>
      </c>
      <c r="I74" s="382">
        <v>5</v>
      </c>
      <c r="J74" s="382">
        <v>6</v>
      </c>
      <c r="K74" s="382">
        <v>6</v>
      </c>
      <c r="L74" s="382">
        <v>22</v>
      </c>
      <c r="M74" s="382">
        <v>23</v>
      </c>
      <c r="N74" s="382">
        <v>22</v>
      </c>
      <c r="O74" s="382">
        <v>36</v>
      </c>
      <c r="P74" s="382">
        <v>38</v>
      </c>
      <c r="Q74" s="382">
        <v>33</v>
      </c>
      <c r="R74" s="382">
        <v>400</v>
      </c>
      <c r="S74" s="382">
        <v>400</v>
      </c>
      <c r="T74" s="382">
        <v>400</v>
      </c>
      <c r="U74" s="382">
        <v>400</v>
      </c>
      <c r="V74" s="207">
        <f t="shared" si="33"/>
        <v>11.333333333333334</v>
      </c>
      <c r="W74" s="207">
        <f t="shared" si="34"/>
        <v>9.3333333333333339</v>
      </c>
      <c r="X74" s="207">
        <f t="shared" si="35"/>
        <v>7.666666666666667</v>
      </c>
      <c r="Y74" s="207">
        <f t="shared" si="36"/>
        <v>5.666666666666667</v>
      </c>
      <c r="Z74" s="1164"/>
      <c r="AA74" s="1164"/>
      <c r="AB74" s="1164"/>
      <c r="AC74" s="1164"/>
      <c r="AD74" s="1164"/>
      <c r="AE74" s="1164"/>
      <c r="AF74" s="1164"/>
      <c r="AG74" s="1164"/>
      <c r="AH74" s="1164"/>
      <c r="AI74" s="1164"/>
      <c r="AJ74" s="1167"/>
    </row>
    <row r="75" spans="1:36" ht="15.75" x14ac:dyDescent="0.25">
      <c r="A75" s="1173"/>
      <c r="B75" s="1176"/>
      <c r="C75" s="1179"/>
      <c r="D75" s="1182"/>
      <c r="E75" s="382" t="s">
        <v>459</v>
      </c>
      <c r="F75" s="382">
        <v>16</v>
      </c>
      <c r="G75" s="382">
        <v>18</v>
      </c>
      <c r="H75" s="382">
        <v>18</v>
      </c>
      <c r="I75" s="382">
        <v>11</v>
      </c>
      <c r="J75" s="382">
        <v>12</v>
      </c>
      <c r="K75" s="382">
        <v>12</v>
      </c>
      <c r="L75" s="382">
        <v>48</v>
      </c>
      <c r="M75" s="382">
        <v>42</v>
      </c>
      <c r="N75" s="382">
        <v>46</v>
      </c>
      <c r="O75" s="382">
        <v>19</v>
      </c>
      <c r="P75" s="382">
        <v>22</v>
      </c>
      <c r="Q75" s="382">
        <v>20</v>
      </c>
      <c r="R75" s="382">
        <v>400</v>
      </c>
      <c r="S75" s="382">
        <v>400</v>
      </c>
      <c r="T75" s="382">
        <v>400</v>
      </c>
      <c r="U75" s="382">
        <v>400</v>
      </c>
      <c r="V75" s="207">
        <f t="shared" si="33"/>
        <v>17.333333333333332</v>
      </c>
      <c r="W75" s="207">
        <f t="shared" si="34"/>
        <v>15.666666666666666</v>
      </c>
      <c r="X75" s="207">
        <f t="shared" si="35"/>
        <v>13.666666666666666</v>
      </c>
      <c r="Y75" s="207">
        <f t="shared" si="36"/>
        <v>11.666666666666666</v>
      </c>
      <c r="Z75" s="1164"/>
      <c r="AA75" s="1164"/>
      <c r="AB75" s="1164"/>
      <c r="AC75" s="1164"/>
      <c r="AD75" s="1164"/>
      <c r="AE75" s="1164"/>
      <c r="AF75" s="1164"/>
      <c r="AG75" s="1164"/>
      <c r="AH75" s="1164"/>
      <c r="AI75" s="1164"/>
      <c r="AJ75" s="1167"/>
    </row>
    <row r="76" spans="1:36" ht="15.75" x14ac:dyDescent="0.25">
      <c r="A76" s="1173"/>
      <c r="B76" s="1176"/>
      <c r="C76" s="1179"/>
      <c r="D76" s="1182"/>
      <c r="E76" s="382" t="s">
        <v>460</v>
      </c>
      <c r="F76" s="382">
        <v>6</v>
      </c>
      <c r="G76" s="382">
        <v>6</v>
      </c>
      <c r="H76" s="382">
        <v>6</v>
      </c>
      <c r="I76" s="382">
        <v>5</v>
      </c>
      <c r="J76" s="382">
        <v>6</v>
      </c>
      <c r="K76" s="382">
        <v>6</v>
      </c>
      <c r="L76" s="382">
        <v>24</v>
      </c>
      <c r="M76" s="382">
        <v>26</v>
      </c>
      <c r="N76" s="382">
        <v>23</v>
      </c>
      <c r="O76" s="382">
        <v>18</v>
      </c>
      <c r="P76" s="382">
        <v>18</v>
      </c>
      <c r="Q76" s="382">
        <v>19</v>
      </c>
      <c r="R76" s="382">
        <v>400</v>
      </c>
      <c r="S76" s="382">
        <v>400</v>
      </c>
      <c r="T76" s="382">
        <v>400</v>
      </c>
      <c r="U76" s="382">
        <v>400</v>
      </c>
      <c r="V76" s="207">
        <f t="shared" si="33"/>
        <v>6</v>
      </c>
      <c r="W76" s="207">
        <f t="shared" si="34"/>
        <v>5.666666666666667</v>
      </c>
      <c r="X76" s="207">
        <f t="shared" si="35"/>
        <v>5.666666666666667</v>
      </c>
      <c r="Y76" s="207">
        <f t="shared" si="36"/>
        <v>5.666666666666667</v>
      </c>
      <c r="Z76" s="1164"/>
      <c r="AA76" s="1164"/>
      <c r="AB76" s="1164"/>
      <c r="AC76" s="1164"/>
      <c r="AD76" s="1164"/>
      <c r="AE76" s="1164"/>
      <c r="AF76" s="1164"/>
      <c r="AG76" s="1164"/>
      <c r="AH76" s="1164"/>
      <c r="AI76" s="1164"/>
      <c r="AJ76" s="1167"/>
    </row>
    <row r="77" spans="1:36" ht="15.75" x14ac:dyDescent="0.25">
      <c r="A77" s="1173"/>
      <c r="B77" s="1176"/>
      <c r="C77" s="1179"/>
      <c r="D77" s="1182"/>
      <c r="E77" s="382" t="s">
        <v>461</v>
      </c>
      <c r="F77" s="382">
        <v>0</v>
      </c>
      <c r="G77" s="382">
        <v>0</v>
      </c>
      <c r="H77" s="382">
        <v>0</v>
      </c>
      <c r="I77" s="382">
        <v>0</v>
      </c>
      <c r="J77" s="382">
        <v>0</v>
      </c>
      <c r="K77" s="382">
        <v>0</v>
      </c>
      <c r="L77" s="382">
        <v>0</v>
      </c>
      <c r="M77" s="382">
        <v>0</v>
      </c>
      <c r="N77" s="382">
        <v>0</v>
      </c>
      <c r="O77" s="382">
        <v>20</v>
      </c>
      <c r="P77" s="382">
        <v>16</v>
      </c>
      <c r="Q77" s="382">
        <v>20</v>
      </c>
      <c r="R77" s="382">
        <v>400</v>
      </c>
      <c r="S77" s="382">
        <v>400</v>
      </c>
      <c r="T77" s="382">
        <v>400</v>
      </c>
      <c r="U77" s="382">
        <v>400</v>
      </c>
      <c r="V77" s="207">
        <f t="shared" si="33"/>
        <v>0</v>
      </c>
      <c r="W77" s="207">
        <f t="shared" si="34"/>
        <v>0</v>
      </c>
      <c r="X77" s="207">
        <f t="shared" si="35"/>
        <v>0</v>
      </c>
      <c r="Y77" s="207">
        <f t="shared" si="36"/>
        <v>0</v>
      </c>
      <c r="Z77" s="1164"/>
      <c r="AA77" s="1164"/>
      <c r="AB77" s="1164"/>
      <c r="AC77" s="1164"/>
      <c r="AD77" s="1164"/>
      <c r="AE77" s="1164"/>
      <c r="AF77" s="1164"/>
      <c r="AG77" s="1164"/>
      <c r="AH77" s="1164"/>
      <c r="AI77" s="1164"/>
      <c r="AJ77" s="1167"/>
    </row>
    <row r="78" spans="1:36" ht="16.5" thickBot="1" x14ac:dyDescent="0.3">
      <c r="A78" s="1174"/>
      <c r="B78" s="1177"/>
      <c r="C78" s="1180"/>
      <c r="D78" s="1183"/>
      <c r="E78" s="384" t="s">
        <v>462</v>
      </c>
      <c r="F78" s="384">
        <v>42</v>
      </c>
      <c r="G78" s="384">
        <v>44</v>
      </c>
      <c r="H78" s="384">
        <v>42</v>
      </c>
      <c r="I78" s="384">
        <v>39</v>
      </c>
      <c r="J78" s="384">
        <v>38</v>
      </c>
      <c r="K78" s="384">
        <v>41</v>
      </c>
      <c r="L78" s="384">
        <v>70</v>
      </c>
      <c r="M78" s="384">
        <v>68</v>
      </c>
      <c r="N78" s="384">
        <v>65</v>
      </c>
      <c r="O78" s="384">
        <v>64</v>
      </c>
      <c r="P78" s="384">
        <v>60</v>
      </c>
      <c r="Q78" s="384">
        <v>67</v>
      </c>
      <c r="R78" s="384">
        <v>400</v>
      </c>
      <c r="S78" s="384">
        <v>400</v>
      </c>
      <c r="T78" s="384">
        <v>400</v>
      </c>
      <c r="U78" s="384">
        <v>400</v>
      </c>
      <c r="V78" s="212">
        <f t="shared" si="33"/>
        <v>42.666666666666664</v>
      </c>
      <c r="W78" s="212">
        <f t="shared" si="34"/>
        <v>41.666666666666664</v>
      </c>
      <c r="X78" s="212">
        <f t="shared" si="35"/>
        <v>39.666666666666664</v>
      </c>
      <c r="Y78" s="212">
        <f t="shared" si="36"/>
        <v>39.333333333333336</v>
      </c>
      <c r="Z78" s="1165"/>
      <c r="AA78" s="1165"/>
      <c r="AB78" s="1165"/>
      <c r="AC78" s="1165"/>
      <c r="AD78" s="1165"/>
      <c r="AE78" s="1165"/>
      <c r="AF78" s="1165"/>
      <c r="AG78" s="1165"/>
      <c r="AH78" s="1165"/>
      <c r="AI78" s="1165"/>
      <c r="AJ78" s="1168"/>
    </row>
    <row r="79" spans="1:36" ht="37.5" x14ac:dyDescent="0.25">
      <c r="A79" s="1184">
        <v>12</v>
      </c>
      <c r="B79" s="1175" t="s">
        <v>1080</v>
      </c>
      <c r="C79" s="1187" t="s">
        <v>93</v>
      </c>
      <c r="D79" s="1188">
        <f>100*0.9</f>
        <v>90</v>
      </c>
      <c r="E79" s="235" t="s">
        <v>463</v>
      </c>
      <c r="F79" s="188">
        <v>1</v>
      </c>
      <c r="G79" s="188">
        <v>1</v>
      </c>
      <c r="H79" s="188">
        <v>1</v>
      </c>
      <c r="I79" s="188">
        <v>1</v>
      </c>
      <c r="J79" s="188">
        <v>1</v>
      </c>
      <c r="K79" s="188">
        <v>1</v>
      </c>
      <c r="L79" s="383">
        <v>1</v>
      </c>
      <c r="M79" s="383">
        <v>8</v>
      </c>
      <c r="N79" s="383">
        <v>1</v>
      </c>
      <c r="O79" s="383">
        <v>1</v>
      </c>
      <c r="P79" s="383">
        <v>1</v>
      </c>
      <c r="Q79" s="383">
        <v>1</v>
      </c>
      <c r="R79" s="383">
        <v>400</v>
      </c>
      <c r="S79" s="383">
        <v>400</v>
      </c>
      <c r="T79" s="176"/>
      <c r="U79" s="176"/>
      <c r="V79" s="477">
        <f>IF(AND(F79=0,G79=0,H79=0),0,IF(AND(F79=0,G79=0),H79,IF(AND(F79=0,H79=0),G79,IF(AND(G79=0,H79=0),F79,IF(F79=0,(G79+H79)/2,IF(G79=0,(F79+H79)/2,IF(H79=0,(F79+G79)/2,(F79+G79+H79)/3)))))))</f>
        <v>1</v>
      </c>
      <c r="W79" s="477">
        <f t="shared" si="34"/>
        <v>1</v>
      </c>
      <c r="X79" s="477">
        <f t="shared" si="35"/>
        <v>1</v>
      </c>
      <c r="Y79" s="477">
        <f t="shared" si="36"/>
        <v>1</v>
      </c>
      <c r="Z79" s="1163">
        <f>SUM(V79:V84)</f>
        <v>1</v>
      </c>
      <c r="AA79" s="1163">
        <f t="shared" ref="AA79" si="43">SUM(W79:W84)</f>
        <v>1</v>
      </c>
      <c r="AB79" s="1163">
        <f t="shared" ref="AB79" si="44">SUM(X79:X84)</f>
        <v>1</v>
      </c>
      <c r="AC79" s="1163">
        <f t="shared" ref="AC79" si="45">SUM(Y79:Y84)</f>
        <v>1</v>
      </c>
      <c r="AD79" s="1163">
        <f t="shared" ref="AD79" si="46">Z79*0.38*0.9*SQRT(3)</f>
        <v>0.592361376188556</v>
      </c>
      <c r="AE79" s="1163">
        <f t="shared" ref="AE79" si="47">AA79*0.38*0.9*SQRT(3)</f>
        <v>0.592361376188556</v>
      </c>
      <c r="AF79" s="1163">
        <f t="shared" ref="AF79" si="48">AB79*0.38*0.9*SQRT(3)</f>
        <v>0.592361376188556</v>
      </c>
      <c r="AG79" s="1163">
        <f t="shared" ref="AG79" si="49">AC79*0.38*0.9*SQRT(3)</f>
        <v>0.592361376188556</v>
      </c>
      <c r="AH79" s="1163">
        <f>MAX(Z79:AC84)</f>
        <v>1</v>
      </c>
      <c r="AI79" s="1163">
        <f t="shared" ref="AI79" si="50">AH79*0.38*0.9*SQRT(3)</f>
        <v>0.592361376188556</v>
      </c>
      <c r="AJ79" s="1166">
        <f>D79-AI79</f>
        <v>89.407638623811451</v>
      </c>
    </row>
    <row r="80" spans="1:36" ht="15.75" x14ac:dyDescent="0.25">
      <c r="A80" s="1185"/>
      <c r="B80" s="1176"/>
      <c r="C80" s="1187"/>
      <c r="D80" s="1187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>
        <v>400</v>
      </c>
      <c r="S80" s="382">
        <v>400</v>
      </c>
      <c r="T80" s="382"/>
      <c r="U80" s="382"/>
      <c r="V80" s="207">
        <f>IF(AND(F80=0,G80=0,H80=0),0,IF(AND(F80=0,G80=0),H80,IF(AND(F80=0,H80=0),G80,IF(AND(G80=0,H80=0),F80,IF(F80=0,(G80+H80)/2,IF(G80=0,(F80+H80)/2,IF(H80=0,(F80+G80)/2,(F80+G80+H80)/3)))))))</f>
        <v>0</v>
      </c>
      <c r="W80" s="207">
        <f t="shared" ref="W80:W84" si="51">IF(AND(G80=0,H80=0,I80=0),0,IF(AND(G80=0,H80=0),I80,IF(AND(G80=0,I80=0),H80,IF(AND(H80=0,I80=0),G80,IF(G80=0,(H80+I80)/2,IF(H80=0,(G80+I80)/2,IF(I80=0,(G80+H80)/2,(G80+H80+I80)/3)))))))</f>
        <v>0</v>
      </c>
      <c r="X80" s="207">
        <f t="shared" ref="X80:X84" si="52">IF(AND(H80=0,I80=0,J80=0),0,IF(AND(H80=0,I80=0),J80,IF(AND(H80=0,J80=0),I80,IF(AND(I80=0,J80=0),H80,IF(H80=0,(I80+J80)/2,IF(I80=0,(H80+J80)/2,IF(J80=0,(H80+I80)/2,(H80+I80+J80)/3)))))))</f>
        <v>0</v>
      </c>
      <c r="Y80" s="207">
        <f t="shared" ref="Y80:Y84" si="53">IF(AND(I80=0,J80=0,K80=0),0,IF(AND(I80=0,J80=0),K80,IF(AND(I80=0,K80=0),J80,IF(AND(J80=0,K80=0),I80,IF(I80=0,(J80+K80)/2,IF(J80=0,(I80+K80)/2,IF(K80=0,(I80+J80)/2,(I80+J80+K80)/3)))))))</f>
        <v>0</v>
      </c>
      <c r="Z80" s="1164"/>
      <c r="AA80" s="1164"/>
      <c r="AB80" s="1164"/>
      <c r="AC80" s="1164"/>
      <c r="AD80" s="1164"/>
      <c r="AE80" s="1164"/>
      <c r="AF80" s="1164"/>
      <c r="AG80" s="1164"/>
      <c r="AH80" s="1164"/>
      <c r="AI80" s="1164"/>
      <c r="AJ80" s="1167"/>
    </row>
    <row r="81" spans="1:36" ht="15.75" x14ac:dyDescent="0.25">
      <c r="A81" s="1185"/>
      <c r="B81" s="1176"/>
      <c r="C81" s="1187"/>
      <c r="D81" s="1187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>
        <v>400</v>
      </c>
      <c r="S81" s="382">
        <v>400</v>
      </c>
      <c r="T81" s="382"/>
      <c r="U81" s="382"/>
      <c r="V81" s="207">
        <f t="shared" ref="V80:V84" si="54">IF(AND(F81=0,G81=0,H81=0),0,IF(AND(F81=0,G81=0),H81,IF(AND(F81=0,H81=0),G81,IF(AND(G81=0,H81=0),F81,IF(F81=0,(G81+H81)/2,IF(G81=0,(F81+H81)/2,IF(H81=0,(F81+G81)/2,(F81+G81+H81)/3)))))))</f>
        <v>0</v>
      </c>
      <c r="W81" s="207">
        <f t="shared" si="51"/>
        <v>0</v>
      </c>
      <c r="X81" s="207">
        <f t="shared" si="52"/>
        <v>0</v>
      </c>
      <c r="Y81" s="207">
        <f t="shared" si="53"/>
        <v>0</v>
      </c>
      <c r="Z81" s="1164"/>
      <c r="AA81" s="1164"/>
      <c r="AB81" s="1164"/>
      <c r="AC81" s="1164"/>
      <c r="AD81" s="1164"/>
      <c r="AE81" s="1164"/>
      <c r="AF81" s="1164"/>
      <c r="AG81" s="1164"/>
      <c r="AH81" s="1164"/>
      <c r="AI81" s="1164"/>
      <c r="AJ81" s="1167"/>
    </row>
    <row r="82" spans="1:36" ht="15.75" x14ac:dyDescent="0.25">
      <c r="A82" s="1185"/>
      <c r="B82" s="1176"/>
      <c r="C82" s="1187"/>
      <c r="D82" s="1187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>
        <v>400</v>
      </c>
      <c r="S82" s="382">
        <v>400</v>
      </c>
      <c r="T82" s="382"/>
      <c r="U82" s="382"/>
      <c r="V82" s="207">
        <f t="shared" si="54"/>
        <v>0</v>
      </c>
      <c r="W82" s="207">
        <f t="shared" si="51"/>
        <v>0</v>
      </c>
      <c r="X82" s="207">
        <f t="shared" si="52"/>
        <v>0</v>
      </c>
      <c r="Y82" s="207">
        <f t="shared" si="53"/>
        <v>0</v>
      </c>
      <c r="Z82" s="1164"/>
      <c r="AA82" s="1164"/>
      <c r="AB82" s="1164"/>
      <c r="AC82" s="1164"/>
      <c r="AD82" s="1164"/>
      <c r="AE82" s="1164"/>
      <c r="AF82" s="1164"/>
      <c r="AG82" s="1164"/>
      <c r="AH82" s="1164"/>
      <c r="AI82" s="1164"/>
      <c r="AJ82" s="1167"/>
    </row>
    <row r="83" spans="1:36" ht="15.75" x14ac:dyDescent="0.25">
      <c r="A83" s="1185"/>
      <c r="B83" s="1176"/>
      <c r="C83" s="1187"/>
      <c r="D83" s="1187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>
        <v>400</v>
      </c>
      <c r="S83" s="382">
        <v>400</v>
      </c>
      <c r="T83" s="382"/>
      <c r="U83" s="382"/>
      <c r="V83" s="207">
        <f t="shared" si="54"/>
        <v>0</v>
      </c>
      <c r="W83" s="207">
        <f t="shared" si="51"/>
        <v>0</v>
      </c>
      <c r="X83" s="207">
        <f t="shared" si="52"/>
        <v>0</v>
      </c>
      <c r="Y83" s="207">
        <f t="shared" si="53"/>
        <v>0</v>
      </c>
      <c r="Z83" s="1164"/>
      <c r="AA83" s="1164"/>
      <c r="AB83" s="1164"/>
      <c r="AC83" s="1164"/>
      <c r="AD83" s="1164"/>
      <c r="AE83" s="1164"/>
      <c r="AF83" s="1164"/>
      <c r="AG83" s="1164"/>
      <c r="AH83" s="1164"/>
      <c r="AI83" s="1164"/>
      <c r="AJ83" s="1167"/>
    </row>
    <row r="84" spans="1:36" ht="16.5" thickBot="1" x14ac:dyDescent="0.3">
      <c r="A84" s="1186"/>
      <c r="B84" s="1177"/>
      <c r="C84" s="1187"/>
      <c r="D84" s="1189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>
        <v>400</v>
      </c>
      <c r="S84" s="384">
        <v>400</v>
      </c>
      <c r="T84" s="384"/>
      <c r="U84" s="384"/>
      <c r="V84" s="212">
        <f t="shared" si="54"/>
        <v>0</v>
      </c>
      <c r="W84" s="212">
        <f t="shared" si="51"/>
        <v>0</v>
      </c>
      <c r="X84" s="212">
        <f t="shared" si="52"/>
        <v>0</v>
      </c>
      <c r="Y84" s="212">
        <f t="shared" si="53"/>
        <v>0</v>
      </c>
      <c r="Z84" s="1165"/>
      <c r="AA84" s="1165"/>
      <c r="AB84" s="1165"/>
      <c r="AC84" s="1165"/>
      <c r="AD84" s="1165"/>
      <c r="AE84" s="1165"/>
      <c r="AF84" s="1165"/>
      <c r="AG84" s="1165"/>
      <c r="AH84" s="1165"/>
      <c r="AI84" s="1165"/>
      <c r="AJ84" s="1168"/>
    </row>
    <row r="87" spans="1:36" x14ac:dyDescent="0.25">
      <c r="B87" s="386"/>
      <c r="C87" s="387"/>
      <c r="D87" s="387"/>
    </row>
  </sheetData>
  <sheetProtection formatCells="0" formatColumns="0" formatRows="0" insertRows="0"/>
  <mergeCells count="228">
    <mergeCell ref="AJ79:AJ84"/>
    <mergeCell ref="AA79:AA84"/>
    <mergeCell ref="AB79:AB84"/>
    <mergeCell ref="AC79:AC84"/>
    <mergeCell ref="AD79:AD84"/>
    <mergeCell ref="AE79:AE84"/>
    <mergeCell ref="AF79:AF84"/>
    <mergeCell ref="AG79:AG84"/>
    <mergeCell ref="AH79:AH84"/>
    <mergeCell ref="AI79:AI84"/>
    <mergeCell ref="A73:A78"/>
    <mergeCell ref="B73:B78"/>
    <mergeCell ref="C73:C78"/>
    <mergeCell ref="D73:D78"/>
    <mergeCell ref="A79:A84"/>
    <mergeCell ref="B79:B84"/>
    <mergeCell ref="C79:C84"/>
    <mergeCell ref="D79:D84"/>
    <mergeCell ref="Z79:Z84"/>
    <mergeCell ref="AH73:AH78"/>
    <mergeCell ref="AI73:AI78"/>
    <mergeCell ref="AJ73:AJ78"/>
    <mergeCell ref="AG69:AG72"/>
    <mergeCell ref="AH69:AH72"/>
    <mergeCell ref="AI69:AI72"/>
    <mergeCell ref="AJ69:AJ72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63:AH68"/>
    <mergeCell ref="AI63:AI68"/>
    <mergeCell ref="AJ63:AJ68"/>
    <mergeCell ref="Z69:Z72"/>
    <mergeCell ref="AA69:AA72"/>
    <mergeCell ref="AB69:AB72"/>
    <mergeCell ref="AC69:AC72"/>
    <mergeCell ref="AD69:AD72"/>
    <mergeCell ref="AE69:AE72"/>
    <mergeCell ref="AF69:AF72"/>
    <mergeCell ref="AB63:AB68"/>
    <mergeCell ref="AC63:AC68"/>
    <mergeCell ref="AD63:AD68"/>
    <mergeCell ref="AE63:AE68"/>
    <mergeCell ref="AF63:AF68"/>
    <mergeCell ref="AG63:AG68"/>
    <mergeCell ref="A63:A72"/>
    <mergeCell ref="B63:B72"/>
    <mergeCell ref="C63:C72"/>
    <mergeCell ref="D63:D72"/>
    <mergeCell ref="Z63:Z68"/>
    <mergeCell ref="AA63:AA68"/>
    <mergeCell ref="AI56:AI57"/>
    <mergeCell ref="AJ56:AJ57"/>
    <mergeCell ref="A58:A62"/>
    <mergeCell ref="B58:B62"/>
    <mergeCell ref="C58:C62"/>
    <mergeCell ref="D58:D62"/>
    <mergeCell ref="AC56:AC57"/>
    <mergeCell ref="AD56:AD57"/>
    <mergeCell ref="AE56:AE57"/>
    <mergeCell ref="AF56:AF57"/>
    <mergeCell ref="AG56:AG57"/>
    <mergeCell ref="AH56:AH57"/>
    <mergeCell ref="A56:A57"/>
    <mergeCell ref="B56:B57"/>
    <mergeCell ref="C56:C57"/>
    <mergeCell ref="D56:D57"/>
    <mergeCell ref="Z56:Z57"/>
    <mergeCell ref="AA56:AA57"/>
    <mergeCell ref="AB56:AB57"/>
    <mergeCell ref="AC53:AC55"/>
    <mergeCell ref="AD53:AD55"/>
    <mergeCell ref="AE53:AE55"/>
    <mergeCell ref="AF53:AF55"/>
    <mergeCell ref="AG53:AG55"/>
    <mergeCell ref="AH53:AH55"/>
    <mergeCell ref="AI50:AI52"/>
    <mergeCell ref="AJ50:AJ52"/>
    <mergeCell ref="AD50:AD52"/>
    <mergeCell ref="AE50:AE52"/>
    <mergeCell ref="AF50:AF52"/>
    <mergeCell ref="AG50:AG52"/>
    <mergeCell ref="AH50:AH52"/>
    <mergeCell ref="AI53:AI55"/>
    <mergeCell ref="AJ53:AJ55"/>
    <mergeCell ref="A53:A55"/>
    <mergeCell ref="B53:B55"/>
    <mergeCell ref="C53:C55"/>
    <mergeCell ref="D53:D55"/>
    <mergeCell ref="L53:Q55"/>
    <mergeCell ref="Z53:Z55"/>
    <mergeCell ref="AA53:AA55"/>
    <mergeCell ref="AB53:AB55"/>
    <mergeCell ref="AC50:AC52"/>
    <mergeCell ref="F53:K55"/>
    <mergeCell ref="AH42:AH49"/>
    <mergeCell ref="AI42:AI49"/>
    <mergeCell ref="AJ42:AJ49"/>
    <mergeCell ref="A50:A52"/>
    <mergeCell ref="B50:B52"/>
    <mergeCell ref="C50:C52"/>
    <mergeCell ref="D50:D52"/>
    <mergeCell ref="Z50:Z52"/>
    <mergeCell ref="AA50:AA52"/>
    <mergeCell ref="AB50:AB52"/>
    <mergeCell ref="AB42:AB49"/>
    <mergeCell ref="AC42:AC49"/>
    <mergeCell ref="AD42:AD49"/>
    <mergeCell ref="AE42:AE49"/>
    <mergeCell ref="AF42:AF49"/>
    <mergeCell ref="AG42:AG49"/>
    <mergeCell ref="A42:A49"/>
    <mergeCell ref="B42:B49"/>
    <mergeCell ref="C42:C49"/>
    <mergeCell ref="D42:D49"/>
    <mergeCell ref="Z42:Z49"/>
    <mergeCell ref="AA42:AA49"/>
    <mergeCell ref="AE34:AE41"/>
    <mergeCell ref="AF34:AF41"/>
    <mergeCell ref="AG34:AG41"/>
    <mergeCell ref="AH34:AH41"/>
    <mergeCell ref="AI34:AI41"/>
    <mergeCell ref="AJ34:AJ41"/>
    <mergeCell ref="AJ27:AJ33"/>
    <mergeCell ref="A34:A41"/>
    <mergeCell ref="B34:B41"/>
    <mergeCell ref="C34:C41"/>
    <mergeCell ref="D34:D41"/>
    <mergeCell ref="Z34:Z41"/>
    <mergeCell ref="AA34:AA41"/>
    <mergeCell ref="AB34:AB41"/>
    <mergeCell ref="AC34:AC41"/>
    <mergeCell ref="AD34:AD41"/>
    <mergeCell ref="AD27:AD33"/>
    <mergeCell ref="AE27:AE33"/>
    <mergeCell ref="AF27:AF33"/>
    <mergeCell ref="AG27:AG33"/>
    <mergeCell ref="AH27:AH33"/>
    <mergeCell ref="AI27:AI33"/>
    <mergeCell ref="A27:A33"/>
    <mergeCell ref="B27:B33"/>
    <mergeCell ref="C27:C33"/>
    <mergeCell ref="D27:D33"/>
    <mergeCell ref="Z27:Z33"/>
    <mergeCell ref="AA27:AA33"/>
    <mergeCell ref="AB27:AB33"/>
    <mergeCell ref="AC27:AC33"/>
    <mergeCell ref="AC22:AC26"/>
    <mergeCell ref="AJ18:AJ21"/>
    <mergeCell ref="A22:A26"/>
    <mergeCell ref="B22:B26"/>
    <mergeCell ref="C22:C26"/>
    <mergeCell ref="D22:D26"/>
    <mergeCell ref="Z22:Z26"/>
    <mergeCell ref="AA22:AA26"/>
    <mergeCell ref="AB22:AB26"/>
    <mergeCell ref="AB18:AB21"/>
    <mergeCell ref="AC18:AC21"/>
    <mergeCell ref="AD18:AD21"/>
    <mergeCell ref="AE18:AE21"/>
    <mergeCell ref="AF18:AF21"/>
    <mergeCell ref="AG18:AG21"/>
    <mergeCell ref="AI22:AI26"/>
    <mergeCell ref="AJ22:AJ26"/>
    <mergeCell ref="AD22:AD26"/>
    <mergeCell ref="AE22:AE26"/>
    <mergeCell ref="AF22:AF26"/>
    <mergeCell ref="AG22:AG26"/>
    <mergeCell ref="AH22:AH26"/>
    <mergeCell ref="AH12:AH17"/>
    <mergeCell ref="AI12:AI17"/>
    <mergeCell ref="AJ12:AJ17"/>
    <mergeCell ref="A18:A21"/>
    <mergeCell ref="B18:B21"/>
    <mergeCell ref="C18:C21"/>
    <mergeCell ref="D18:D21"/>
    <mergeCell ref="L18:Q18"/>
    <mergeCell ref="Z18:Z21"/>
    <mergeCell ref="AA18:AA21"/>
    <mergeCell ref="AB12:AB17"/>
    <mergeCell ref="AC12:AC17"/>
    <mergeCell ref="AD12:AD17"/>
    <mergeCell ref="AE12:AE17"/>
    <mergeCell ref="AF12:AF17"/>
    <mergeCell ref="AG12:AG17"/>
    <mergeCell ref="A12:A17"/>
    <mergeCell ref="B12:B17"/>
    <mergeCell ref="C12:C17"/>
    <mergeCell ref="D12:D17"/>
    <mergeCell ref="Z12:Z17"/>
    <mergeCell ref="AA12:AA17"/>
    <mergeCell ref="AH18:AH21"/>
    <mergeCell ref="AI18:AI2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AH8:AH11"/>
    <mergeCell ref="Z8:AC9"/>
    <mergeCell ref="A8:A11"/>
    <mergeCell ref="B8:B11"/>
    <mergeCell ref="C8:C11"/>
    <mergeCell ref="D8:D11"/>
    <mergeCell ref="E8:E11"/>
    <mergeCell ref="F8:Q8"/>
    <mergeCell ref="R8:U9"/>
    <mergeCell ref="AD8:AG9"/>
  </mergeCells>
  <pageMargins left="0.7" right="0.7" top="0.75" bottom="0.75" header="0.3" footer="0.3"/>
  <pageSetup paperSize="9" scale="96" orientation="portrait" r:id="rId1"/>
  <rowBreaks count="1" manualBreakCount="1">
    <brk id="41" max="16383" man="1"/>
  </rowBreaks>
  <colBreaks count="1" manualBreakCount="1">
    <brk id="11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4"/>
  <sheetViews>
    <sheetView view="pageBreakPreview" topLeftCell="A28" zoomScale="80" zoomScaleNormal="80" zoomScaleSheetLayoutView="80" workbookViewId="0">
      <selection activeCell="C48" sqref="C48"/>
    </sheetView>
  </sheetViews>
  <sheetFormatPr defaultRowHeight="15" x14ac:dyDescent="0.25"/>
  <cols>
    <col min="1" max="1" width="8" style="165" customWidth="1"/>
    <col min="2" max="2" width="20.42578125" style="165" customWidth="1"/>
    <col min="3" max="4" width="22.5703125" style="165" customWidth="1"/>
    <col min="5" max="5" width="25.140625" style="165" customWidth="1"/>
    <col min="6" max="17" width="9.140625" style="165"/>
    <col min="18" max="35" width="10.7109375" style="165" customWidth="1"/>
    <col min="36" max="36" width="10" style="165" bestFit="1" customWidth="1"/>
    <col min="37" max="16384" width="9.140625" style="165"/>
  </cols>
  <sheetData>
    <row r="1" spans="1:36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4"/>
    </row>
    <row r="2" spans="1:36" x14ac:dyDescent="0.25">
      <c r="A2" s="163"/>
      <c r="B2" s="617" t="s">
        <v>464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9"/>
      <c r="R2" s="163"/>
      <c r="S2" s="163"/>
      <c r="T2" s="163"/>
      <c r="U2" s="164"/>
      <c r="V2" s="164"/>
    </row>
    <row r="3" spans="1:36" x14ac:dyDescent="0.25">
      <c r="A3" s="163"/>
      <c r="B3" s="620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2"/>
      <c r="R3" s="163"/>
      <c r="S3" s="163"/>
      <c r="T3" s="163"/>
      <c r="U3" s="164"/>
      <c r="V3" s="164"/>
    </row>
    <row r="4" spans="1:36" ht="20.25" x14ac:dyDescent="0.25">
      <c r="A4" s="163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3"/>
      <c r="S4" s="163"/>
      <c r="T4" s="163"/>
      <c r="U4" s="164"/>
      <c r="V4" s="164"/>
    </row>
    <row r="5" spans="1:36" ht="20.25" x14ac:dyDescent="0.25">
      <c r="A5" s="163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3"/>
      <c r="S5" s="163"/>
      <c r="T5" s="163"/>
      <c r="U5" s="164"/>
      <c r="V5" s="164"/>
    </row>
    <row r="6" spans="1:36" ht="20.25" x14ac:dyDescent="0.25">
      <c r="A6" s="163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3"/>
      <c r="S6" s="163"/>
      <c r="T6" s="163"/>
      <c r="U6" s="164"/>
      <c r="V6" s="164"/>
      <c r="X6" s="1107" t="s">
        <v>1</v>
      </c>
      <c r="Y6" s="1107"/>
      <c r="Z6" s="1107"/>
      <c r="AA6" s="1107"/>
      <c r="AB6" s="1107"/>
      <c r="AC6" s="1107"/>
      <c r="AD6" s="1107"/>
      <c r="AE6" s="1107"/>
      <c r="AF6" s="1107"/>
      <c r="AG6" s="1107"/>
      <c r="AH6" s="1107"/>
      <c r="AI6" s="1107"/>
      <c r="AJ6" s="1107"/>
    </row>
    <row r="7" spans="1:36" ht="15.75" thickBot="1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  <c r="V7" s="164"/>
      <c r="X7" s="1107"/>
      <c r="Y7" s="1107"/>
      <c r="Z7" s="1107"/>
      <c r="AA7" s="1107"/>
      <c r="AB7" s="1107"/>
      <c r="AC7" s="1107"/>
      <c r="AD7" s="1107"/>
      <c r="AE7" s="1107"/>
      <c r="AF7" s="1107"/>
      <c r="AG7" s="1107"/>
      <c r="AH7" s="1107"/>
      <c r="AI7" s="1107"/>
      <c r="AJ7" s="1107"/>
    </row>
    <row r="8" spans="1:36" ht="31.5" customHeight="1" x14ac:dyDescent="0.25">
      <c r="A8" s="1128" t="s">
        <v>2</v>
      </c>
      <c r="B8" s="1096" t="s">
        <v>3</v>
      </c>
      <c r="C8" s="1193" t="s">
        <v>4</v>
      </c>
      <c r="D8" s="586" t="s">
        <v>5</v>
      </c>
      <c r="E8" s="1096" t="s">
        <v>6</v>
      </c>
      <c r="F8" s="1096" t="s">
        <v>7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1096" t="s">
        <v>8</v>
      </c>
      <c r="S8" s="1096"/>
      <c r="T8" s="1096"/>
      <c r="U8" s="1096"/>
      <c r="V8" s="1195" t="s">
        <v>9</v>
      </c>
      <c r="W8" s="1195"/>
      <c r="X8" s="1195"/>
      <c r="Y8" s="1196"/>
      <c r="Z8" s="1199" t="s">
        <v>10</v>
      </c>
      <c r="AA8" s="1200"/>
      <c r="AB8" s="1200"/>
      <c r="AC8" s="1201"/>
      <c r="AD8" s="1202" t="s">
        <v>11</v>
      </c>
      <c r="AE8" s="1203"/>
      <c r="AF8" s="1203"/>
      <c r="AG8" s="1204"/>
      <c r="AH8" s="1208" t="s">
        <v>12</v>
      </c>
      <c r="AI8" s="1190" t="s">
        <v>13</v>
      </c>
      <c r="AJ8" s="1190" t="s">
        <v>14</v>
      </c>
    </row>
    <row r="9" spans="1:36" ht="33" customHeight="1" x14ac:dyDescent="0.25">
      <c r="A9" s="1128"/>
      <c r="B9" s="1096"/>
      <c r="C9" s="1194"/>
      <c r="D9" s="587"/>
      <c r="E9" s="1096"/>
      <c r="F9" s="1096" t="s">
        <v>15</v>
      </c>
      <c r="G9" s="1096"/>
      <c r="H9" s="1096"/>
      <c r="I9" s="1096"/>
      <c r="J9" s="1096"/>
      <c r="K9" s="1096"/>
      <c r="L9" s="1096" t="s">
        <v>16</v>
      </c>
      <c r="M9" s="1096"/>
      <c r="N9" s="1096"/>
      <c r="O9" s="1096"/>
      <c r="P9" s="1096"/>
      <c r="Q9" s="1096"/>
      <c r="R9" s="1096"/>
      <c r="S9" s="1096"/>
      <c r="T9" s="1096"/>
      <c r="U9" s="1096"/>
      <c r="V9" s="1195"/>
      <c r="W9" s="1195"/>
      <c r="X9" s="1195"/>
      <c r="Y9" s="1196"/>
      <c r="Z9" s="1198"/>
      <c r="AA9" s="1195"/>
      <c r="AB9" s="1195"/>
      <c r="AC9" s="1197"/>
      <c r="AD9" s="1205"/>
      <c r="AE9" s="1206"/>
      <c r="AF9" s="1206"/>
      <c r="AG9" s="1207"/>
      <c r="AH9" s="1208"/>
      <c r="AI9" s="1191"/>
      <c r="AJ9" s="1191"/>
    </row>
    <row r="10" spans="1:36" ht="15.75" x14ac:dyDescent="0.25">
      <c r="A10" s="1128"/>
      <c r="B10" s="1096"/>
      <c r="C10" s="1194"/>
      <c r="D10" s="587"/>
      <c r="E10" s="1096"/>
      <c r="F10" s="1108">
        <v>1000.4166666666666</v>
      </c>
      <c r="G10" s="1108"/>
      <c r="H10" s="1108"/>
      <c r="I10" s="1108">
        <v>1000.7916666666666</v>
      </c>
      <c r="J10" s="1108"/>
      <c r="K10" s="1108"/>
      <c r="L10" s="1108">
        <v>1000.4166666666666</v>
      </c>
      <c r="M10" s="1108"/>
      <c r="N10" s="1108"/>
      <c r="O10" s="1108">
        <v>1000.7916666666666</v>
      </c>
      <c r="P10" s="1108"/>
      <c r="Q10" s="1108"/>
      <c r="R10" s="1096" t="s">
        <v>15</v>
      </c>
      <c r="S10" s="1096"/>
      <c r="T10" s="1096" t="s">
        <v>16</v>
      </c>
      <c r="U10" s="1096"/>
      <c r="V10" s="1195" t="s">
        <v>15</v>
      </c>
      <c r="W10" s="1195"/>
      <c r="X10" s="1195" t="s">
        <v>16</v>
      </c>
      <c r="Y10" s="1196"/>
      <c r="Z10" s="1198" t="s">
        <v>15</v>
      </c>
      <c r="AA10" s="1195"/>
      <c r="AB10" s="1195" t="s">
        <v>16</v>
      </c>
      <c r="AC10" s="1197"/>
      <c r="AD10" s="1198" t="s">
        <v>15</v>
      </c>
      <c r="AE10" s="1195"/>
      <c r="AF10" s="1195" t="s">
        <v>16</v>
      </c>
      <c r="AG10" s="1197"/>
      <c r="AH10" s="1208"/>
      <c r="AI10" s="1191"/>
      <c r="AJ10" s="1191"/>
    </row>
    <row r="11" spans="1:36" ht="16.5" thickBot="1" x14ac:dyDescent="0.3">
      <c r="A11" s="1192"/>
      <c r="B11" s="1193"/>
      <c r="C11" s="1194"/>
      <c r="D11" s="588"/>
      <c r="E11" s="1193"/>
      <c r="F11" s="237" t="s">
        <v>17</v>
      </c>
      <c r="G11" s="238" t="s">
        <v>18</v>
      </c>
      <c r="H11" s="239" t="s">
        <v>19</v>
      </c>
      <c r="I11" s="237" t="s">
        <v>17</v>
      </c>
      <c r="J11" s="238" t="s">
        <v>18</v>
      </c>
      <c r="K11" s="239" t="s">
        <v>19</v>
      </c>
      <c r="L11" s="237" t="s">
        <v>17</v>
      </c>
      <c r="M11" s="238" t="s">
        <v>18</v>
      </c>
      <c r="N11" s="239" t="s">
        <v>19</v>
      </c>
      <c r="O11" s="237" t="s">
        <v>17</v>
      </c>
      <c r="P11" s="238" t="s">
        <v>18</v>
      </c>
      <c r="Q11" s="239" t="s">
        <v>19</v>
      </c>
      <c r="R11" s="240">
        <v>1000.4166666666666</v>
      </c>
      <c r="S11" s="240">
        <v>1000.7916666666666</v>
      </c>
      <c r="T11" s="240">
        <v>1000.4166666666666</v>
      </c>
      <c r="U11" s="240">
        <v>1000.7916666666666</v>
      </c>
      <c r="V11" s="241">
        <v>1000.4166666666666</v>
      </c>
      <c r="W11" s="241">
        <v>1000.7916666666666</v>
      </c>
      <c r="X11" s="241">
        <v>1000.4166666666666</v>
      </c>
      <c r="Y11" s="242">
        <v>1000.7916666666666</v>
      </c>
      <c r="Z11" s="243">
        <v>1000.4166666666666</v>
      </c>
      <c r="AA11" s="241">
        <v>1000.7916666666666</v>
      </c>
      <c r="AB11" s="241">
        <v>1000.4166666666666</v>
      </c>
      <c r="AC11" s="244">
        <v>1000.7916666666666</v>
      </c>
      <c r="AD11" s="243">
        <v>1000.4166666666666</v>
      </c>
      <c r="AE11" s="241">
        <v>1000.7916666666666</v>
      </c>
      <c r="AF11" s="241">
        <v>1000.4166666666666</v>
      </c>
      <c r="AG11" s="244">
        <v>1000.7916666666666</v>
      </c>
      <c r="AH11" s="1209"/>
      <c r="AI11" s="1191"/>
      <c r="AJ11" s="1191"/>
    </row>
    <row r="12" spans="1:36" ht="18.75" x14ac:dyDescent="0.25">
      <c r="A12" s="1213">
        <v>1</v>
      </c>
      <c r="B12" s="1216" t="s">
        <v>24</v>
      </c>
      <c r="C12" s="1193">
        <v>400</v>
      </c>
      <c r="D12" s="1194">
        <f>400*0.9</f>
        <v>360</v>
      </c>
      <c r="E12" s="176" t="s">
        <v>465</v>
      </c>
      <c r="F12" s="176">
        <v>32</v>
      </c>
      <c r="G12" s="176">
        <v>22</v>
      </c>
      <c r="H12" s="176">
        <v>51</v>
      </c>
      <c r="I12" s="176">
        <v>32</v>
      </c>
      <c r="J12" s="176">
        <v>28</v>
      </c>
      <c r="K12" s="176">
        <v>44</v>
      </c>
      <c r="L12" s="176"/>
      <c r="M12" s="176"/>
      <c r="N12" s="176"/>
      <c r="O12" s="176"/>
      <c r="P12" s="176"/>
      <c r="Q12" s="176"/>
      <c r="R12" s="245">
        <v>380</v>
      </c>
      <c r="S12" s="245">
        <v>380</v>
      </c>
      <c r="T12" s="245">
        <v>380</v>
      </c>
      <c r="U12" s="246">
        <v>380</v>
      </c>
      <c r="V12" s="247">
        <f t="shared" ref="V12:V30" si="0">IF(AND(F12=0,G12=0,H12=0),0,IF(AND(F12=0,G12=0),H12,IF(AND(F12=0,H12=0),G12,IF(AND(G12=0,H12=0),F12,IF(F12=0,(G12+H12)/2,IF(G12=0,(F12+H12)/2,IF(H12=0,(F12+G12)/2,(F12+G12+H12)/3)))))))</f>
        <v>35</v>
      </c>
      <c r="W12" s="248">
        <f t="shared" ref="W12:W30" si="1">IF(AND(I12=0,J12=0,K12=0),0,IF(AND(I12=0,J12=0),K12,IF(AND(I12=0,K12=0),J12,IF(AND(J12=0,K12=0),I12,IF(I12=0,(J12+K12)/2,IF(J12=0,(I12+K12)/2,IF(K12=0,(I12+J12)/2,(I12+J12+K12)/3)))))))</f>
        <v>34.666666666666664</v>
      </c>
      <c r="X12" s="248">
        <f t="shared" ref="X12:X30" si="2">IF(AND(L12=0,M12=0,N12=0),0,IF(AND(L12=0,M12=0),N12,IF(AND(L12=0,N12=0),M12,IF(AND(M12=0,N12=0),L12,IF(L12=0,(M12+N12)/2,IF(M12=0,(L12+N12)/2,IF(N12=0,(L12+M12)/2,(L12+M12+N12)/3)))))))</f>
        <v>0</v>
      </c>
      <c r="Y12" s="249">
        <f t="shared" ref="Y12:Y30" si="3">IF(AND(O12=0,P12=0,Q12=0),0,IF(AND(O12=0,P12=0),Q12,IF(AND(O12=0,Q12=0),P12,IF(AND(P12=0,Q12=0),O12,IF(O12=0,(P12+Q12)/2,IF(P12=0,(O12+Q12)/2,IF(Q12=0,(O12+P12)/2,(O12+P12+Q12)/3)))))))</f>
        <v>0</v>
      </c>
      <c r="Z12" s="1218">
        <f>SUM(V12:V17)</f>
        <v>182.66666666666666</v>
      </c>
      <c r="AA12" s="1221">
        <f>SUM(W12:W17)</f>
        <v>184.33333333333331</v>
      </c>
      <c r="AB12" s="1221">
        <f>SUM(X12:X17)</f>
        <v>0</v>
      </c>
      <c r="AC12" s="1210">
        <f>SUM(Y12:Y17)</f>
        <v>0</v>
      </c>
      <c r="AD12" s="1224">
        <f>Z12*0.38*0.9*SQRT(3)</f>
        <v>108.20467805044288</v>
      </c>
      <c r="AE12" s="1221">
        <f>AA12*0.38*0.9*SQRT(3)</f>
        <v>109.19194701075716</v>
      </c>
      <c r="AF12" s="1221">
        <f>AB12*0.38*0.9*SQRT(3)</f>
        <v>0</v>
      </c>
      <c r="AG12" s="1210">
        <f>AC12*0.38*0.9*SQRT(3)</f>
        <v>0</v>
      </c>
      <c r="AH12" s="1224">
        <f>MAX(Z12:AC17)</f>
        <v>184.33333333333331</v>
      </c>
      <c r="AI12" s="1210">
        <f>AH12*0.38*0.9*SQRT(3)</f>
        <v>109.19194701075716</v>
      </c>
      <c r="AJ12" s="1210">
        <f>D12-AI12</f>
        <v>250.80805298924284</v>
      </c>
    </row>
    <row r="13" spans="1:36" ht="18.75" x14ac:dyDescent="0.25">
      <c r="A13" s="1214"/>
      <c r="B13" s="1194"/>
      <c r="C13" s="1194"/>
      <c r="D13" s="1194"/>
      <c r="E13" s="181" t="s">
        <v>29</v>
      </c>
      <c r="F13" s="181">
        <v>2</v>
      </c>
      <c r="G13" s="181">
        <v>9</v>
      </c>
      <c r="H13" s="181">
        <v>7</v>
      </c>
      <c r="I13" s="181">
        <v>9</v>
      </c>
      <c r="J13" s="181">
        <v>16</v>
      </c>
      <c r="K13" s="181">
        <v>13</v>
      </c>
      <c r="L13" s="181"/>
      <c r="M13" s="181"/>
      <c r="N13" s="181"/>
      <c r="O13" s="181"/>
      <c r="P13" s="181"/>
      <c r="Q13" s="181"/>
      <c r="R13" s="250">
        <v>380</v>
      </c>
      <c r="S13" s="250">
        <v>380</v>
      </c>
      <c r="T13" s="250">
        <v>380</v>
      </c>
      <c r="U13" s="251">
        <v>380</v>
      </c>
      <c r="V13" s="252">
        <f t="shared" si="0"/>
        <v>6</v>
      </c>
      <c r="W13" s="253">
        <f t="shared" si="1"/>
        <v>12.666666666666666</v>
      </c>
      <c r="X13" s="253">
        <f t="shared" si="2"/>
        <v>0</v>
      </c>
      <c r="Y13" s="254">
        <f t="shared" si="3"/>
        <v>0</v>
      </c>
      <c r="Z13" s="1219"/>
      <c r="AA13" s="1222"/>
      <c r="AB13" s="1222"/>
      <c r="AC13" s="1211"/>
      <c r="AD13" s="1225"/>
      <c r="AE13" s="1222"/>
      <c r="AF13" s="1222"/>
      <c r="AG13" s="1211"/>
      <c r="AH13" s="1225"/>
      <c r="AI13" s="1211"/>
      <c r="AJ13" s="1211"/>
    </row>
    <row r="14" spans="1:36" ht="18.75" x14ac:dyDescent="0.25">
      <c r="A14" s="1214"/>
      <c r="B14" s="1194"/>
      <c r="C14" s="1194"/>
      <c r="D14" s="1194"/>
      <c r="E14" s="205" t="s">
        <v>201</v>
      </c>
      <c r="F14" s="205">
        <v>34</v>
      </c>
      <c r="G14" s="205">
        <v>17</v>
      </c>
      <c r="H14" s="205">
        <v>47</v>
      </c>
      <c r="I14" s="205">
        <v>45</v>
      </c>
      <c r="J14" s="205">
        <v>28</v>
      </c>
      <c r="K14" s="205">
        <v>36</v>
      </c>
      <c r="L14" s="205"/>
      <c r="M14" s="205"/>
      <c r="N14" s="205"/>
      <c r="O14" s="205"/>
      <c r="P14" s="205"/>
      <c r="Q14" s="205"/>
      <c r="R14" s="255">
        <v>380</v>
      </c>
      <c r="S14" s="255">
        <v>380</v>
      </c>
      <c r="T14" s="255">
        <v>380</v>
      </c>
      <c r="U14" s="256">
        <v>380</v>
      </c>
      <c r="V14" s="257">
        <f t="shared" si="0"/>
        <v>32.666666666666664</v>
      </c>
      <c r="W14" s="253">
        <f t="shared" si="1"/>
        <v>36.333333333333336</v>
      </c>
      <c r="X14" s="253">
        <f t="shared" si="2"/>
        <v>0</v>
      </c>
      <c r="Y14" s="254">
        <f t="shared" si="3"/>
        <v>0</v>
      </c>
      <c r="Z14" s="1219"/>
      <c r="AA14" s="1222"/>
      <c r="AB14" s="1222"/>
      <c r="AC14" s="1211"/>
      <c r="AD14" s="1225"/>
      <c r="AE14" s="1222"/>
      <c r="AF14" s="1222"/>
      <c r="AG14" s="1211"/>
      <c r="AH14" s="1225"/>
      <c r="AI14" s="1211"/>
      <c r="AJ14" s="1211"/>
    </row>
    <row r="15" spans="1:36" ht="18.75" x14ac:dyDescent="0.25">
      <c r="A15" s="1214"/>
      <c r="B15" s="1194"/>
      <c r="C15" s="1194"/>
      <c r="D15" s="1194"/>
      <c r="E15" s="181" t="s">
        <v>466</v>
      </c>
      <c r="F15" s="181">
        <v>37</v>
      </c>
      <c r="G15" s="181">
        <v>29</v>
      </c>
      <c r="H15" s="181">
        <v>33</v>
      </c>
      <c r="I15" s="181">
        <v>37</v>
      </c>
      <c r="J15" s="181">
        <v>29</v>
      </c>
      <c r="K15" s="181">
        <v>32</v>
      </c>
      <c r="L15" s="181"/>
      <c r="M15" s="181"/>
      <c r="N15" s="181"/>
      <c r="O15" s="181"/>
      <c r="P15" s="181"/>
      <c r="Q15" s="181"/>
      <c r="R15" s="250">
        <v>380</v>
      </c>
      <c r="S15" s="250">
        <v>380</v>
      </c>
      <c r="T15" s="250">
        <v>380</v>
      </c>
      <c r="U15" s="251">
        <v>380</v>
      </c>
      <c r="V15" s="257">
        <f t="shared" si="0"/>
        <v>33</v>
      </c>
      <c r="W15" s="253">
        <f t="shared" si="1"/>
        <v>32.666666666666664</v>
      </c>
      <c r="X15" s="253">
        <f t="shared" si="2"/>
        <v>0</v>
      </c>
      <c r="Y15" s="254">
        <f t="shared" si="3"/>
        <v>0</v>
      </c>
      <c r="Z15" s="1219"/>
      <c r="AA15" s="1222"/>
      <c r="AB15" s="1222"/>
      <c r="AC15" s="1211"/>
      <c r="AD15" s="1225"/>
      <c r="AE15" s="1222"/>
      <c r="AF15" s="1222"/>
      <c r="AG15" s="1211"/>
      <c r="AH15" s="1225"/>
      <c r="AI15" s="1211"/>
      <c r="AJ15" s="1211"/>
    </row>
    <row r="16" spans="1:36" ht="18.75" x14ac:dyDescent="0.25">
      <c r="A16" s="1214"/>
      <c r="B16" s="1194"/>
      <c r="C16" s="1194"/>
      <c r="D16" s="1194"/>
      <c r="E16" s="205" t="s">
        <v>467</v>
      </c>
      <c r="F16" s="205">
        <v>70</v>
      </c>
      <c r="G16" s="205">
        <v>70</v>
      </c>
      <c r="H16" s="205">
        <v>76</v>
      </c>
      <c r="I16" s="205">
        <v>68</v>
      </c>
      <c r="J16" s="205">
        <v>62</v>
      </c>
      <c r="K16" s="205">
        <v>61</v>
      </c>
      <c r="L16" s="205"/>
      <c r="M16" s="205"/>
      <c r="N16" s="205"/>
      <c r="O16" s="205"/>
      <c r="P16" s="205"/>
      <c r="Q16" s="205"/>
      <c r="R16" s="255">
        <v>380</v>
      </c>
      <c r="S16" s="255">
        <v>380</v>
      </c>
      <c r="T16" s="255">
        <v>380</v>
      </c>
      <c r="U16" s="256">
        <v>380</v>
      </c>
      <c r="V16" s="257">
        <f t="shared" si="0"/>
        <v>72</v>
      </c>
      <c r="W16" s="253">
        <f t="shared" si="1"/>
        <v>63.666666666666664</v>
      </c>
      <c r="X16" s="253">
        <f t="shared" si="2"/>
        <v>0</v>
      </c>
      <c r="Y16" s="254">
        <f t="shared" si="3"/>
        <v>0</v>
      </c>
      <c r="Z16" s="1219"/>
      <c r="AA16" s="1222"/>
      <c r="AB16" s="1222"/>
      <c r="AC16" s="1211"/>
      <c r="AD16" s="1225"/>
      <c r="AE16" s="1222"/>
      <c r="AF16" s="1222"/>
      <c r="AG16" s="1211"/>
      <c r="AH16" s="1225"/>
      <c r="AI16" s="1211"/>
      <c r="AJ16" s="1211"/>
    </row>
    <row r="17" spans="1:36" ht="19.5" thickBot="1" x14ac:dyDescent="0.3">
      <c r="A17" s="1215"/>
      <c r="B17" s="1217"/>
      <c r="C17" s="1227"/>
      <c r="D17" s="1227"/>
      <c r="E17" s="181" t="s">
        <v>468</v>
      </c>
      <c r="F17" s="181">
        <v>3</v>
      </c>
      <c r="G17" s="181">
        <v>8</v>
      </c>
      <c r="H17" s="181">
        <v>1</v>
      </c>
      <c r="I17" s="181">
        <v>3</v>
      </c>
      <c r="J17" s="181">
        <v>9</v>
      </c>
      <c r="K17" s="181">
        <v>1</v>
      </c>
      <c r="L17" s="181"/>
      <c r="M17" s="181"/>
      <c r="N17" s="181"/>
      <c r="O17" s="181"/>
      <c r="P17" s="181"/>
      <c r="Q17" s="181"/>
      <c r="R17" s="250">
        <v>380</v>
      </c>
      <c r="S17" s="250">
        <v>380</v>
      </c>
      <c r="T17" s="250">
        <v>380</v>
      </c>
      <c r="U17" s="251">
        <v>380</v>
      </c>
      <c r="V17" s="257">
        <f t="shared" si="0"/>
        <v>4</v>
      </c>
      <c r="W17" s="253">
        <f t="shared" si="1"/>
        <v>4.333333333333333</v>
      </c>
      <c r="X17" s="253">
        <f t="shared" si="2"/>
        <v>0</v>
      </c>
      <c r="Y17" s="254">
        <f t="shared" si="3"/>
        <v>0</v>
      </c>
      <c r="Z17" s="1220"/>
      <c r="AA17" s="1223"/>
      <c r="AB17" s="1223"/>
      <c r="AC17" s="1212"/>
      <c r="AD17" s="1226"/>
      <c r="AE17" s="1223"/>
      <c r="AF17" s="1223"/>
      <c r="AG17" s="1212"/>
      <c r="AH17" s="1226"/>
      <c r="AI17" s="1212"/>
      <c r="AJ17" s="1212"/>
    </row>
    <row r="18" spans="1:36" ht="18.75" x14ac:dyDescent="0.25">
      <c r="A18" s="1213">
        <v>2</v>
      </c>
      <c r="B18" s="1216" t="s">
        <v>74</v>
      </c>
      <c r="C18" s="1193">
        <v>800</v>
      </c>
      <c r="D18" s="1193">
        <f>800*0.9</f>
        <v>720</v>
      </c>
      <c r="E18" s="176" t="s">
        <v>469</v>
      </c>
      <c r="F18" s="176">
        <v>20</v>
      </c>
      <c r="G18" s="176">
        <v>40</v>
      </c>
      <c r="H18" s="176">
        <v>50</v>
      </c>
      <c r="I18" s="176">
        <v>10</v>
      </c>
      <c r="J18" s="176">
        <v>2</v>
      </c>
      <c r="K18" s="176">
        <v>18</v>
      </c>
      <c r="L18" s="176"/>
      <c r="M18" s="176"/>
      <c r="N18" s="176"/>
      <c r="O18" s="176"/>
      <c r="P18" s="176"/>
      <c r="Q18" s="176"/>
      <c r="R18" s="245">
        <v>380</v>
      </c>
      <c r="S18" s="245">
        <v>380</v>
      </c>
      <c r="T18" s="245">
        <v>380</v>
      </c>
      <c r="U18" s="246">
        <v>380</v>
      </c>
      <c r="V18" s="247">
        <f t="shared" si="0"/>
        <v>36.666666666666664</v>
      </c>
      <c r="W18" s="258">
        <f t="shared" si="1"/>
        <v>10</v>
      </c>
      <c r="X18" s="258">
        <f t="shared" si="2"/>
        <v>0</v>
      </c>
      <c r="Y18" s="259">
        <f t="shared" si="3"/>
        <v>0</v>
      </c>
      <c r="Z18" s="1218">
        <f>SUM(V18:V21)</f>
        <v>115.66666666666666</v>
      </c>
      <c r="AA18" s="1221">
        <f>SUM(W18:W21)</f>
        <v>92</v>
      </c>
      <c r="AB18" s="1221">
        <f>SUM(X18:X21)</f>
        <v>0</v>
      </c>
      <c r="AC18" s="1210">
        <f>SUM(Y18:Y21)</f>
        <v>0</v>
      </c>
      <c r="AD18" s="1224">
        <f>Z18*0.38*0.9*SQRT(3)</f>
        <v>68.516465845809648</v>
      </c>
      <c r="AE18" s="1221">
        <f t="shared" ref="AE18:AG18" si="4">AA18*0.38*0.9*SQRT(3)</f>
        <v>54.497246609347158</v>
      </c>
      <c r="AF18" s="1221">
        <f t="shared" si="4"/>
        <v>0</v>
      </c>
      <c r="AG18" s="1210">
        <f t="shared" si="4"/>
        <v>0</v>
      </c>
      <c r="AH18" s="1224">
        <f>MAX(Z18:AC21)</f>
        <v>115.66666666666666</v>
      </c>
      <c r="AI18" s="1210">
        <f>AH18*0.38*0.9*SQRT(3)</f>
        <v>68.516465845809648</v>
      </c>
      <c r="AJ18" s="1210">
        <f>D18-AI18</f>
        <v>651.48353415419035</v>
      </c>
    </row>
    <row r="19" spans="1:36" ht="18.75" x14ac:dyDescent="0.25">
      <c r="A19" s="1214"/>
      <c r="B19" s="1194"/>
      <c r="C19" s="1194"/>
      <c r="D19" s="1194"/>
      <c r="E19" s="181" t="s">
        <v>470</v>
      </c>
      <c r="F19" s="181">
        <v>77</v>
      </c>
      <c r="G19" s="181">
        <v>70</v>
      </c>
      <c r="H19" s="181">
        <v>45</v>
      </c>
      <c r="I19" s="181">
        <v>41</v>
      </c>
      <c r="J19" s="181">
        <v>100</v>
      </c>
      <c r="K19" s="181">
        <v>77</v>
      </c>
      <c r="L19" s="181"/>
      <c r="M19" s="181"/>
      <c r="N19" s="181"/>
      <c r="O19" s="181"/>
      <c r="P19" s="181"/>
      <c r="Q19" s="181"/>
      <c r="R19" s="250">
        <v>380</v>
      </c>
      <c r="S19" s="250">
        <v>380</v>
      </c>
      <c r="T19" s="250">
        <v>380</v>
      </c>
      <c r="U19" s="251">
        <v>380</v>
      </c>
      <c r="V19" s="257">
        <f t="shared" si="0"/>
        <v>64</v>
      </c>
      <c r="W19" s="253">
        <f t="shared" si="1"/>
        <v>72.666666666666671</v>
      </c>
      <c r="X19" s="253">
        <f t="shared" si="2"/>
        <v>0</v>
      </c>
      <c r="Y19" s="254">
        <f t="shared" si="3"/>
        <v>0</v>
      </c>
      <c r="Z19" s="1219"/>
      <c r="AA19" s="1222"/>
      <c r="AB19" s="1222"/>
      <c r="AC19" s="1211"/>
      <c r="AD19" s="1225"/>
      <c r="AE19" s="1222"/>
      <c r="AF19" s="1222"/>
      <c r="AG19" s="1211"/>
      <c r="AH19" s="1225"/>
      <c r="AI19" s="1211"/>
      <c r="AJ19" s="1211"/>
    </row>
    <row r="20" spans="1:36" ht="18.75" x14ac:dyDescent="0.25">
      <c r="A20" s="1214"/>
      <c r="B20" s="1194"/>
      <c r="C20" s="1194"/>
      <c r="D20" s="1194"/>
      <c r="E20" s="205" t="s">
        <v>471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/>
      <c r="M20" s="205"/>
      <c r="N20" s="205"/>
      <c r="O20" s="205"/>
      <c r="P20" s="205"/>
      <c r="Q20" s="205"/>
      <c r="R20" s="255">
        <v>380</v>
      </c>
      <c r="S20" s="255">
        <v>380</v>
      </c>
      <c r="T20" s="255">
        <v>380</v>
      </c>
      <c r="U20" s="256">
        <v>380</v>
      </c>
      <c r="V20" s="257">
        <f t="shared" si="0"/>
        <v>0</v>
      </c>
      <c r="W20" s="253">
        <f t="shared" si="1"/>
        <v>0</v>
      </c>
      <c r="X20" s="253">
        <f t="shared" si="2"/>
        <v>0</v>
      </c>
      <c r="Y20" s="254">
        <f t="shared" si="3"/>
        <v>0</v>
      </c>
      <c r="Z20" s="1219"/>
      <c r="AA20" s="1222"/>
      <c r="AB20" s="1222"/>
      <c r="AC20" s="1211"/>
      <c r="AD20" s="1225"/>
      <c r="AE20" s="1222"/>
      <c r="AF20" s="1222"/>
      <c r="AG20" s="1211"/>
      <c r="AH20" s="1225"/>
      <c r="AI20" s="1211"/>
      <c r="AJ20" s="1211"/>
    </row>
    <row r="21" spans="1:36" ht="19.5" thickBot="1" x14ac:dyDescent="0.3">
      <c r="A21" s="1215"/>
      <c r="B21" s="1217"/>
      <c r="C21" s="1217"/>
      <c r="D21" s="1217"/>
      <c r="E21" s="181" t="s">
        <v>472</v>
      </c>
      <c r="F21" s="181">
        <v>30</v>
      </c>
      <c r="G21" s="181">
        <v>10</v>
      </c>
      <c r="H21" s="181">
        <v>5</v>
      </c>
      <c r="I21" s="181">
        <v>8</v>
      </c>
      <c r="J21" s="181">
        <v>10</v>
      </c>
      <c r="K21" s="181">
        <v>10</v>
      </c>
      <c r="L21" s="181"/>
      <c r="M21" s="181"/>
      <c r="N21" s="181"/>
      <c r="O21" s="181"/>
      <c r="P21" s="181"/>
      <c r="Q21" s="181"/>
      <c r="R21" s="250">
        <v>380</v>
      </c>
      <c r="S21" s="250">
        <v>380</v>
      </c>
      <c r="T21" s="250">
        <v>380</v>
      </c>
      <c r="U21" s="251">
        <v>380</v>
      </c>
      <c r="V21" s="257">
        <f t="shared" si="0"/>
        <v>15</v>
      </c>
      <c r="W21" s="253">
        <f t="shared" si="1"/>
        <v>9.3333333333333339</v>
      </c>
      <c r="X21" s="253">
        <f t="shared" si="2"/>
        <v>0</v>
      </c>
      <c r="Y21" s="254">
        <f t="shared" si="3"/>
        <v>0</v>
      </c>
      <c r="Z21" s="1220"/>
      <c r="AA21" s="1223"/>
      <c r="AB21" s="1223"/>
      <c r="AC21" s="1212"/>
      <c r="AD21" s="1226"/>
      <c r="AE21" s="1223"/>
      <c r="AF21" s="1223"/>
      <c r="AG21" s="1212"/>
      <c r="AH21" s="1226"/>
      <c r="AI21" s="1212"/>
      <c r="AJ21" s="1212"/>
    </row>
    <row r="22" spans="1:36" ht="18.75" x14ac:dyDescent="0.25">
      <c r="A22" s="667">
        <v>3</v>
      </c>
      <c r="B22" s="1216" t="s">
        <v>1023</v>
      </c>
      <c r="C22" s="1229"/>
      <c r="D22" s="1229"/>
      <c r="E22" s="176" t="s">
        <v>20</v>
      </c>
      <c r="F22" s="176">
        <v>430</v>
      </c>
      <c r="G22" s="176">
        <v>400</v>
      </c>
      <c r="H22" s="176">
        <v>440</v>
      </c>
      <c r="I22" s="176">
        <v>340</v>
      </c>
      <c r="J22" s="176">
        <v>390</v>
      </c>
      <c r="K22" s="176">
        <v>370</v>
      </c>
      <c r="L22" s="176">
        <v>210</v>
      </c>
      <c r="M22" s="176">
        <v>205</v>
      </c>
      <c r="N22" s="176">
        <v>235</v>
      </c>
      <c r="O22" s="176">
        <v>530</v>
      </c>
      <c r="P22" s="176">
        <v>530</v>
      </c>
      <c r="Q22" s="176">
        <v>550</v>
      </c>
      <c r="R22" s="245">
        <v>380</v>
      </c>
      <c r="S22" s="245">
        <v>380</v>
      </c>
      <c r="T22" s="245">
        <v>380</v>
      </c>
      <c r="U22" s="246">
        <v>380</v>
      </c>
      <c r="V22" s="247">
        <f t="shared" si="0"/>
        <v>423.33333333333331</v>
      </c>
      <c r="W22" s="258">
        <f t="shared" si="1"/>
        <v>366.66666666666669</v>
      </c>
      <c r="X22" s="258">
        <f t="shared" si="2"/>
        <v>216.66666666666666</v>
      </c>
      <c r="Y22" s="259">
        <f t="shared" si="3"/>
        <v>536.66666666666663</v>
      </c>
      <c r="Z22" s="1218">
        <f>SUM(V22:V30)</f>
        <v>647.33333333333326</v>
      </c>
      <c r="AA22" s="1221">
        <f>SUM(W22:W30)</f>
        <v>612.66666666666674</v>
      </c>
      <c r="AB22" s="1221">
        <f>SUM(X22:X30)</f>
        <v>572.33333333333326</v>
      </c>
      <c r="AC22" s="1210">
        <f>SUM(Y22:Y30)</f>
        <v>833.33333333333337</v>
      </c>
      <c r="AD22" s="1224">
        <f>Z22*0.38*0.9*SQRT(3)</f>
        <v>383.45526418605857</v>
      </c>
      <c r="AE22" s="1221">
        <f t="shared" ref="AE22:AG22" si="5">AA22*0.38*0.9*SQRT(3)</f>
        <v>362.92006981152207</v>
      </c>
      <c r="AF22" s="1221">
        <f t="shared" si="5"/>
        <v>339.02816097191686</v>
      </c>
      <c r="AG22" s="1210">
        <f t="shared" si="5"/>
        <v>493.63448015712999</v>
      </c>
      <c r="AH22" s="1232">
        <f>MAX(Z22:AC30)</f>
        <v>833.33333333333337</v>
      </c>
      <c r="AI22" s="1211">
        <f>AH22*0.38*0.9*SQRT(3)</f>
        <v>493.63448015712999</v>
      </c>
      <c r="AJ22" s="1211">
        <f>D22-AI22</f>
        <v>-493.63448015712999</v>
      </c>
    </row>
    <row r="23" spans="1:36" ht="18.75" x14ac:dyDescent="0.25">
      <c r="A23" s="668"/>
      <c r="B23" s="1194"/>
      <c r="C23" s="1230"/>
      <c r="D23" s="1230"/>
      <c r="E23" s="181" t="s">
        <v>473</v>
      </c>
      <c r="F23" s="181">
        <v>81</v>
      </c>
      <c r="G23" s="181">
        <v>35</v>
      </c>
      <c r="H23" s="181">
        <v>40</v>
      </c>
      <c r="I23" s="181">
        <v>62</v>
      </c>
      <c r="J23" s="181">
        <v>95</v>
      </c>
      <c r="K23" s="181">
        <v>70</v>
      </c>
      <c r="L23" s="181">
        <v>37</v>
      </c>
      <c r="M23" s="181">
        <v>49</v>
      </c>
      <c r="N23" s="181">
        <v>42</v>
      </c>
      <c r="O23" s="181">
        <v>48</v>
      </c>
      <c r="P23" s="181">
        <v>38</v>
      </c>
      <c r="Q23" s="181">
        <v>70</v>
      </c>
      <c r="R23" s="250">
        <v>380</v>
      </c>
      <c r="S23" s="250">
        <v>380</v>
      </c>
      <c r="T23" s="250">
        <v>380</v>
      </c>
      <c r="U23" s="251">
        <v>380</v>
      </c>
      <c r="V23" s="257">
        <f t="shared" si="0"/>
        <v>52</v>
      </c>
      <c r="W23" s="253">
        <f t="shared" si="1"/>
        <v>75.666666666666671</v>
      </c>
      <c r="X23" s="253">
        <f t="shared" si="2"/>
        <v>42.666666666666664</v>
      </c>
      <c r="Y23" s="254">
        <f t="shared" si="3"/>
        <v>52</v>
      </c>
      <c r="Z23" s="1219"/>
      <c r="AA23" s="1222"/>
      <c r="AB23" s="1222"/>
      <c r="AC23" s="1211"/>
      <c r="AD23" s="1225"/>
      <c r="AE23" s="1222"/>
      <c r="AF23" s="1222"/>
      <c r="AG23" s="1211"/>
      <c r="AH23" s="1233"/>
      <c r="AI23" s="1211"/>
      <c r="AJ23" s="1211"/>
    </row>
    <row r="24" spans="1:36" ht="18.75" x14ac:dyDescent="0.25">
      <c r="A24" s="668"/>
      <c r="B24" s="1194"/>
      <c r="C24" s="1230"/>
      <c r="D24" s="1230"/>
      <c r="E24" s="205" t="s">
        <v>474</v>
      </c>
      <c r="F24" s="205">
        <v>81</v>
      </c>
      <c r="G24" s="205">
        <v>71</v>
      </c>
      <c r="H24" s="205">
        <v>51</v>
      </c>
      <c r="I24" s="205">
        <v>55</v>
      </c>
      <c r="J24" s="205">
        <v>115</v>
      </c>
      <c r="K24" s="205">
        <v>86</v>
      </c>
      <c r="L24" s="205">
        <v>100</v>
      </c>
      <c r="M24" s="205">
        <v>82</v>
      </c>
      <c r="N24" s="205">
        <v>100</v>
      </c>
      <c r="O24" s="205">
        <v>95</v>
      </c>
      <c r="P24" s="205">
        <v>74</v>
      </c>
      <c r="Q24" s="205">
        <v>79</v>
      </c>
      <c r="R24" s="255">
        <v>380</v>
      </c>
      <c r="S24" s="255">
        <v>380</v>
      </c>
      <c r="T24" s="255">
        <v>380</v>
      </c>
      <c r="U24" s="256">
        <v>380</v>
      </c>
      <c r="V24" s="257">
        <f t="shared" si="0"/>
        <v>67.666666666666671</v>
      </c>
      <c r="W24" s="253">
        <f t="shared" si="1"/>
        <v>85.333333333333329</v>
      </c>
      <c r="X24" s="253">
        <f t="shared" si="2"/>
        <v>94</v>
      </c>
      <c r="Y24" s="254">
        <f t="shared" si="3"/>
        <v>82.666666666666671</v>
      </c>
      <c r="Z24" s="1219"/>
      <c r="AA24" s="1222"/>
      <c r="AB24" s="1222"/>
      <c r="AC24" s="1211"/>
      <c r="AD24" s="1225"/>
      <c r="AE24" s="1222"/>
      <c r="AF24" s="1222"/>
      <c r="AG24" s="1211"/>
      <c r="AH24" s="1233"/>
      <c r="AI24" s="1211"/>
      <c r="AJ24" s="1211"/>
    </row>
    <row r="25" spans="1:36" ht="18.75" x14ac:dyDescent="0.25">
      <c r="A25" s="668"/>
      <c r="B25" s="1194"/>
      <c r="C25" s="1230"/>
      <c r="D25" s="1230"/>
      <c r="E25" s="181" t="s">
        <v>333</v>
      </c>
      <c r="F25" s="181">
        <v>11</v>
      </c>
      <c r="G25" s="181">
        <v>30</v>
      </c>
      <c r="H25" s="181">
        <v>40</v>
      </c>
      <c r="I25" s="181">
        <v>8</v>
      </c>
      <c r="J25" s="181">
        <v>10</v>
      </c>
      <c r="K25" s="181">
        <v>13</v>
      </c>
      <c r="L25" s="181">
        <v>102</v>
      </c>
      <c r="M25" s="181">
        <v>75</v>
      </c>
      <c r="N25" s="181">
        <v>100</v>
      </c>
      <c r="O25" s="181">
        <v>24</v>
      </c>
      <c r="P25" s="181">
        <v>32</v>
      </c>
      <c r="Q25" s="181">
        <v>35</v>
      </c>
      <c r="R25" s="250">
        <v>380</v>
      </c>
      <c r="S25" s="250">
        <v>380</v>
      </c>
      <c r="T25" s="250">
        <v>380</v>
      </c>
      <c r="U25" s="251">
        <v>380</v>
      </c>
      <c r="V25" s="257">
        <f t="shared" si="0"/>
        <v>27</v>
      </c>
      <c r="W25" s="253">
        <f t="shared" si="1"/>
        <v>10.333333333333334</v>
      </c>
      <c r="X25" s="253">
        <f t="shared" si="2"/>
        <v>92.333333333333329</v>
      </c>
      <c r="Y25" s="254">
        <f t="shared" si="3"/>
        <v>30.333333333333332</v>
      </c>
      <c r="Z25" s="1219"/>
      <c r="AA25" s="1222"/>
      <c r="AB25" s="1222"/>
      <c r="AC25" s="1211"/>
      <c r="AD25" s="1225"/>
      <c r="AE25" s="1222"/>
      <c r="AF25" s="1222"/>
      <c r="AG25" s="1211"/>
      <c r="AH25" s="1233"/>
      <c r="AI25" s="1211"/>
      <c r="AJ25" s="1211"/>
    </row>
    <row r="26" spans="1:36" ht="18.75" x14ac:dyDescent="0.25">
      <c r="A26" s="668"/>
      <c r="B26" s="1194"/>
      <c r="C26" s="1230"/>
      <c r="D26" s="1230"/>
      <c r="E26" s="205" t="s">
        <v>475</v>
      </c>
      <c r="F26" s="205">
        <v>0</v>
      </c>
      <c r="G26" s="205">
        <v>3</v>
      </c>
      <c r="H26" s="205">
        <v>1</v>
      </c>
      <c r="I26" s="205">
        <v>0</v>
      </c>
      <c r="J26" s="205">
        <v>3</v>
      </c>
      <c r="K26" s="205">
        <v>1</v>
      </c>
      <c r="L26" s="205">
        <v>14</v>
      </c>
      <c r="M26" s="205">
        <v>8</v>
      </c>
      <c r="N26" s="205">
        <v>25</v>
      </c>
      <c r="O26" s="205">
        <v>25</v>
      </c>
      <c r="P26" s="205">
        <v>15</v>
      </c>
      <c r="Q26" s="205">
        <v>19</v>
      </c>
      <c r="R26" s="255">
        <v>380</v>
      </c>
      <c r="S26" s="255">
        <v>380</v>
      </c>
      <c r="T26" s="255">
        <v>380</v>
      </c>
      <c r="U26" s="256">
        <v>380</v>
      </c>
      <c r="V26" s="257">
        <f t="shared" si="0"/>
        <v>2</v>
      </c>
      <c r="W26" s="253">
        <f t="shared" si="1"/>
        <v>2</v>
      </c>
      <c r="X26" s="253">
        <f t="shared" si="2"/>
        <v>15.666666666666666</v>
      </c>
      <c r="Y26" s="254">
        <f t="shared" si="3"/>
        <v>19.666666666666668</v>
      </c>
      <c r="Z26" s="1219"/>
      <c r="AA26" s="1222"/>
      <c r="AB26" s="1222"/>
      <c r="AC26" s="1211"/>
      <c r="AD26" s="1225"/>
      <c r="AE26" s="1222"/>
      <c r="AF26" s="1222"/>
      <c r="AG26" s="1211"/>
      <c r="AH26" s="1233"/>
      <c r="AI26" s="1211"/>
      <c r="AJ26" s="1211"/>
    </row>
    <row r="27" spans="1:36" ht="31.5" x14ac:dyDescent="0.25">
      <c r="A27" s="668"/>
      <c r="B27" s="1194"/>
      <c r="C27" s="1230"/>
      <c r="D27" s="1230"/>
      <c r="E27" s="181" t="s">
        <v>35</v>
      </c>
      <c r="F27" s="181">
        <v>61</v>
      </c>
      <c r="G27" s="181">
        <v>50</v>
      </c>
      <c r="H27" s="181">
        <v>44</v>
      </c>
      <c r="I27" s="181">
        <v>48</v>
      </c>
      <c r="J27" s="181">
        <v>30</v>
      </c>
      <c r="K27" s="181">
        <v>35</v>
      </c>
      <c r="L27" s="181">
        <v>50</v>
      </c>
      <c r="M27" s="181">
        <v>120</v>
      </c>
      <c r="N27" s="181">
        <v>85</v>
      </c>
      <c r="O27" s="181">
        <v>85</v>
      </c>
      <c r="P27" s="181">
        <v>105</v>
      </c>
      <c r="Q27" s="181">
        <v>75</v>
      </c>
      <c r="R27" s="250">
        <v>380</v>
      </c>
      <c r="S27" s="250">
        <v>380</v>
      </c>
      <c r="T27" s="250">
        <v>380</v>
      </c>
      <c r="U27" s="251">
        <v>380</v>
      </c>
      <c r="V27" s="257">
        <f t="shared" si="0"/>
        <v>51.666666666666664</v>
      </c>
      <c r="W27" s="253">
        <f t="shared" si="1"/>
        <v>37.666666666666664</v>
      </c>
      <c r="X27" s="253">
        <f t="shared" si="2"/>
        <v>85</v>
      </c>
      <c r="Y27" s="254">
        <f t="shared" si="3"/>
        <v>88.333333333333329</v>
      </c>
      <c r="Z27" s="1219"/>
      <c r="AA27" s="1222"/>
      <c r="AB27" s="1222"/>
      <c r="AC27" s="1211"/>
      <c r="AD27" s="1225"/>
      <c r="AE27" s="1222"/>
      <c r="AF27" s="1222"/>
      <c r="AG27" s="1211"/>
      <c r="AH27" s="1233"/>
      <c r="AI27" s="1211"/>
      <c r="AJ27" s="1211"/>
    </row>
    <row r="28" spans="1:36" ht="18.75" x14ac:dyDescent="0.25">
      <c r="A28" s="668"/>
      <c r="B28" s="1194"/>
      <c r="C28" s="1230"/>
      <c r="D28" s="1230"/>
      <c r="E28" s="205" t="s">
        <v>476</v>
      </c>
      <c r="F28" s="205">
        <v>12</v>
      </c>
      <c r="G28" s="205">
        <v>5</v>
      </c>
      <c r="H28" s="205">
        <v>16</v>
      </c>
      <c r="I28" s="205">
        <v>25</v>
      </c>
      <c r="J28" s="205">
        <v>2</v>
      </c>
      <c r="K28" s="205">
        <v>0</v>
      </c>
      <c r="L28" s="205">
        <v>4</v>
      </c>
      <c r="M28" s="205">
        <v>25</v>
      </c>
      <c r="N28" s="205">
        <v>18</v>
      </c>
      <c r="O28" s="205">
        <v>4</v>
      </c>
      <c r="P28" s="205">
        <v>24</v>
      </c>
      <c r="Q28" s="205">
        <v>2</v>
      </c>
      <c r="R28" s="255">
        <v>380</v>
      </c>
      <c r="S28" s="255">
        <v>380</v>
      </c>
      <c r="T28" s="255">
        <v>380</v>
      </c>
      <c r="U28" s="256">
        <v>380</v>
      </c>
      <c r="V28" s="257">
        <f t="shared" si="0"/>
        <v>11</v>
      </c>
      <c r="W28" s="253">
        <f t="shared" si="1"/>
        <v>13.5</v>
      </c>
      <c r="X28" s="253">
        <f t="shared" si="2"/>
        <v>15.666666666666666</v>
      </c>
      <c r="Y28" s="254">
        <f t="shared" si="3"/>
        <v>10</v>
      </c>
      <c r="Z28" s="1219"/>
      <c r="AA28" s="1222"/>
      <c r="AB28" s="1222"/>
      <c r="AC28" s="1211"/>
      <c r="AD28" s="1225"/>
      <c r="AE28" s="1222"/>
      <c r="AF28" s="1222"/>
      <c r="AG28" s="1211"/>
      <c r="AH28" s="1233"/>
      <c r="AI28" s="1211"/>
      <c r="AJ28" s="1211"/>
    </row>
    <row r="29" spans="1:36" ht="18.75" x14ac:dyDescent="0.25">
      <c r="A29" s="668"/>
      <c r="B29" s="1194"/>
      <c r="C29" s="1230"/>
      <c r="D29" s="1230"/>
      <c r="E29" s="181" t="s">
        <v>200</v>
      </c>
      <c r="F29" s="181">
        <v>0</v>
      </c>
      <c r="G29" s="181">
        <v>5</v>
      </c>
      <c r="H29" s="181">
        <v>3</v>
      </c>
      <c r="I29" s="181">
        <v>0</v>
      </c>
      <c r="J29" s="181">
        <v>2</v>
      </c>
      <c r="K29" s="181">
        <v>1</v>
      </c>
      <c r="L29" s="181">
        <v>3</v>
      </c>
      <c r="M29" s="181">
        <v>8</v>
      </c>
      <c r="N29" s="181">
        <v>1</v>
      </c>
      <c r="O29" s="181">
        <v>3</v>
      </c>
      <c r="P29" s="181">
        <v>8</v>
      </c>
      <c r="Q29" s="181">
        <v>2</v>
      </c>
      <c r="R29" s="250">
        <v>380</v>
      </c>
      <c r="S29" s="250">
        <v>380</v>
      </c>
      <c r="T29" s="250">
        <v>380</v>
      </c>
      <c r="U29" s="251">
        <v>380</v>
      </c>
      <c r="V29" s="257">
        <f t="shared" si="0"/>
        <v>4</v>
      </c>
      <c r="W29" s="253">
        <f t="shared" si="1"/>
        <v>1.5</v>
      </c>
      <c r="X29" s="253">
        <f t="shared" si="2"/>
        <v>4</v>
      </c>
      <c r="Y29" s="254">
        <f t="shared" si="3"/>
        <v>4.333333333333333</v>
      </c>
      <c r="Z29" s="1219"/>
      <c r="AA29" s="1222"/>
      <c r="AB29" s="1222"/>
      <c r="AC29" s="1211"/>
      <c r="AD29" s="1225"/>
      <c r="AE29" s="1222"/>
      <c r="AF29" s="1222"/>
      <c r="AG29" s="1211"/>
      <c r="AH29" s="1233"/>
      <c r="AI29" s="1211"/>
      <c r="AJ29" s="1211"/>
    </row>
    <row r="30" spans="1:36" ht="19.5" thickBot="1" x14ac:dyDescent="0.3">
      <c r="A30" s="647"/>
      <c r="B30" s="1227"/>
      <c r="C30" s="1231"/>
      <c r="D30" s="1231"/>
      <c r="E30" s="205" t="s">
        <v>477</v>
      </c>
      <c r="F30" s="205">
        <v>9</v>
      </c>
      <c r="G30" s="205">
        <v>9</v>
      </c>
      <c r="H30" s="205">
        <v>8</v>
      </c>
      <c r="I30" s="205">
        <v>20</v>
      </c>
      <c r="J30" s="205">
        <v>20</v>
      </c>
      <c r="K30" s="205">
        <v>20</v>
      </c>
      <c r="L30" s="205">
        <v>4</v>
      </c>
      <c r="M30" s="205">
        <v>12</v>
      </c>
      <c r="N30" s="205">
        <v>3</v>
      </c>
      <c r="O30" s="205">
        <v>10</v>
      </c>
      <c r="P30" s="205">
        <v>9</v>
      </c>
      <c r="Q30" s="205">
        <v>9</v>
      </c>
      <c r="R30" s="255">
        <v>380</v>
      </c>
      <c r="S30" s="255">
        <v>380</v>
      </c>
      <c r="T30" s="255">
        <v>380</v>
      </c>
      <c r="U30" s="256">
        <v>380</v>
      </c>
      <c r="V30" s="257">
        <f t="shared" si="0"/>
        <v>8.6666666666666661</v>
      </c>
      <c r="W30" s="253">
        <f t="shared" si="1"/>
        <v>20</v>
      </c>
      <c r="X30" s="253">
        <f t="shared" si="2"/>
        <v>6.333333333333333</v>
      </c>
      <c r="Y30" s="254">
        <f t="shared" si="3"/>
        <v>9.3333333333333339</v>
      </c>
      <c r="Z30" s="1220"/>
      <c r="AA30" s="1223"/>
      <c r="AB30" s="1223"/>
      <c r="AC30" s="1212"/>
      <c r="AD30" s="1226"/>
      <c r="AE30" s="1223"/>
      <c r="AF30" s="1223"/>
      <c r="AG30" s="1212"/>
      <c r="AH30" s="1234"/>
      <c r="AI30" s="1228"/>
      <c r="AJ30" s="1228"/>
    </row>
    <row r="31" spans="1:36" ht="18.75" x14ac:dyDescent="0.25">
      <c r="A31" s="1213">
        <v>3</v>
      </c>
      <c r="B31" s="1216" t="s">
        <v>1024</v>
      </c>
      <c r="C31" s="1193" t="s">
        <v>1026</v>
      </c>
      <c r="D31" s="1193">
        <f>500*0.9</f>
        <v>450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245">
        <v>380</v>
      </c>
      <c r="S31" s="245">
        <v>380</v>
      </c>
      <c r="T31" s="245">
        <v>380</v>
      </c>
      <c r="U31" s="246">
        <v>380</v>
      </c>
      <c r="V31" s="247">
        <f t="shared" ref="V31:V34" si="6">IF(AND(F31=0,G31=0,H31=0),0,IF(AND(F31=0,G31=0),H31,IF(AND(F31=0,H31=0),G31,IF(AND(G31=0,H31=0),F31,IF(F31=0,(G31+H31)/2,IF(G31=0,(F31+H31)/2,IF(H31=0,(F31+G31)/2,(F31+G31+H31)/3)))))))</f>
        <v>0</v>
      </c>
      <c r="W31" s="258">
        <f t="shared" ref="W31:W34" si="7">IF(AND(I31=0,J31=0,K31=0),0,IF(AND(I31=0,J31=0),K31,IF(AND(I31=0,K31=0),J31,IF(AND(J31=0,K31=0),I31,IF(I31=0,(J31+K31)/2,IF(J31=0,(I31+K31)/2,IF(K31=0,(I31+J31)/2,(I31+J31+K31)/3)))))))</f>
        <v>0</v>
      </c>
      <c r="X31" s="258">
        <f t="shared" ref="X31:X34" si="8">IF(AND(L31=0,M31=0,N31=0),0,IF(AND(L31=0,M31=0),N31,IF(AND(L31=0,N31=0),M31,IF(AND(M31=0,N31=0),L31,IF(L31=0,(M31+N31)/2,IF(M31=0,(L31+N31)/2,IF(N31=0,(L31+M31)/2,(L31+M31+N31)/3)))))))</f>
        <v>0</v>
      </c>
      <c r="Y31" s="259">
        <f t="shared" ref="Y31:Y34" si="9">IF(AND(O31=0,P31=0,Q31=0),0,IF(AND(O31=0,P31=0),Q31,IF(AND(O31=0,Q31=0),P31,IF(AND(P31=0,Q31=0),O31,IF(O31=0,(P31+Q31)/2,IF(P31=0,(O31+Q31)/2,IF(Q31=0,(O31+P31)/2,(O31+P31+Q31)/3)))))))</f>
        <v>0</v>
      </c>
      <c r="Z31" s="1218">
        <f>SUM(V31:V34)</f>
        <v>0</v>
      </c>
      <c r="AA31" s="1221">
        <f>SUM(W31:W34)</f>
        <v>0</v>
      </c>
      <c r="AB31" s="1221">
        <f>SUM(X31:X34)</f>
        <v>0</v>
      </c>
      <c r="AC31" s="1210">
        <f>SUM(Y31:Y34)</f>
        <v>0</v>
      </c>
      <c r="AD31" s="1224">
        <f>Z31*0.38*0.9*SQRT(3)</f>
        <v>0</v>
      </c>
      <c r="AE31" s="1221">
        <f t="shared" ref="AE31" si="10">AA31*0.38*0.9*SQRT(3)</f>
        <v>0</v>
      </c>
      <c r="AF31" s="1221">
        <f t="shared" ref="AF31" si="11">AB31*0.38*0.9*SQRT(3)</f>
        <v>0</v>
      </c>
      <c r="AG31" s="1210">
        <f t="shared" ref="AG31" si="12">AC31*0.38*0.9*SQRT(3)</f>
        <v>0</v>
      </c>
      <c r="AH31" s="1224">
        <f>MAX(Z31:AC34)</f>
        <v>0</v>
      </c>
      <c r="AI31" s="1210">
        <f>AH31*0.38*0.9*SQRT(3)</f>
        <v>0</v>
      </c>
      <c r="AJ31" s="1210">
        <f>D31-AI31</f>
        <v>450</v>
      </c>
    </row>
    <row r="32" spans="1:36" ht="18.75" x14ac:dyDescent="0.25">
      <c r="A32" s="1214"/>
      <c r="B32" s="1194"/>
      <c r="C32" s="1194"/>
      <c r="D32" s="1194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250">
        <v>380</v>
      </c>
      <c r="S32" s="250">
        <v>380</v>
      </c>
      <c r="T32" s="250">
        <v>380</v>
      </c>
      <c r="U32" s="251">
        <v>380</v>
      </c>
      <c r="V32" s="257">
        <f t="shared" si="6"/>
        <v>0</v>
      </c>
      <c r="W32" s="253">
        <f t="shared" si="7"/>
        <v>0</v>
      </c>
      <c r="X32" s="253">
        <f t="shared" si="8"/>
        <v>0</v>
      </c>
      <c r="Y32" s="254">
        <f t="shared" si="9"/>
        <v>0</v>
      </c>
      <c r="Z32" s="1219"/>
      <c r="AA32" s="1222"/>
      <c r="AB32" s="1222"/>
      <c r="AC32" s="1211"/>
      <c r="AD32" s="1225"/>
      <c r="AE32" s="1222"/>
      <c r="AF32" s="1222"/>
      <c r="AG32" s="1211"/>
      <c r="AH32" s="1225"/>
      <c r="AI32" s="1211"/>
      <c r="AJ32" s="1211"/>
    </row>
    <row r="33" spans="1:36" ht="18.75" x14ac:dyDescent="0.25">
      <c r="A33" s="1214"/>
      <c r="B33" s="1194"/>
      <c r="C33" s="1194"/>
      <c r="D33" s="1194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55">
        <v>380</v>
      </c>
      <c r="S33" s="255">
        <v>380</v>
      </c>
      <c r="T33" s="255">
        <v>380</v>
      </c>
      <c r="U33" s="256">
        <v>380</v>
      </c>
      <c r="V33" s="257">
        <f t="shared" si="6"/>
        <v>0</v>
      </c>
      <c r="W33" s="253">
        <f t="shared" si="7"/>
        <v>0</v>
      </c>
      <c r="X33" s="253">
        <f t="shared" si="8"/>
        <v>0</v>
      </c>
      <c r="Y33" s="254">
        <f t="shared" si="9"/>
        <v>0</v>
      </c>
      <c r="Z33" s="1219"/>
      <c r="AA33" s="1222"/>
      <c r="AB33" s="1222"/>
      <c r="AC33" s="1211"/>
      <c r="AD33" s="1225"/>
      <c r="AE33" s="1222"/>
      <c r="AF33" s="1222"/>
      <c r="AG33" s="1211"/>
      <c r="AH33" s="1225"/>
      <c r="AI33" s="1211"/>
      <c r="AJ33" s="1211"/>
    </row>
    <row r="34" spans="1:36" ht="19.5" thickBot="1" x14ac:dyDescent="0.3">
      <c r="A34" s="1215"/>
      <c r="B34" s="1217"/>
      <c r="C34" s="1217"/>
      <c r="D34" s="1217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250">
        <v>380</v>
      </c>
      <c r="S34" s="250">
        <v>380</v>
      </c>
      <c r="T34" s="250">
        <v>380</v>
      </c>
      <c r="U34" s="251">
        <v>380</v>
      </c>
      <c r="V34" s="257">
        <f t="shared" si="6"/>
        <v>0</v>
      </c>
      <c r="W34" s="253">
        <f t="shared" si="7"/>
        <v>0</v>
      </c>
      <c r="X34" s="253">
        <f t="shared" si="8"/>
        <v>0</v>
      </c>
      <c r="Y34" s="254">
        <f t="shared" si="9"/>
        <v>0</v>
      </c>
      <c r="Z34" s="1220"/>
      <c r="AA34" s="1223"/>
      <c r="AB34" s="1223"/>
      <c r="AC34" s="1212"/>
      <c r="AD34" s="1226"/>
      <c r="AE34" s="1223"/>
      <c r="AF34" s="1223"/>
      <c r="AG34" s="1212"/>
      <c r="AH34" s="1226"/>
      <c r="AI34" s="1212"/>
      <c r="AJ34" s="1212"/>
    </row>
    <row r="35" spans="1:36" ht="18.75" x14ac:dyDescent="0.25">
      <c r="A35" s="1213">
        <v>4</v>
      </c>
      <c r="B35" s="1216" t="s">
        <v>1025</v>
      </c>
      <c r="C35" s="1193">
        <v>250</v>
      </c>
      <c r="D35" s="1193">
        <f>250*0.9</f>
        <v>225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245">
        <v>380</v>
      </c>
      <c r="S35" s="245">
        <v>380</v>
      </c>
      <c r="T35" s="245">
        <v>380</v>
      </c>
      <c r="U35" s="246">
        <v>380</v>
      </c>
      <c r="V35" s="247">
        <f t="shared" ref="V35:V38" si="13">IF(AND(F35=0,G35=0,H35=0),0,IF(AND(F35=0,G35=0),H35,IF(AND(F35=0,H35=0),G35,IF(AND(G35=0,H35=0),F35,IF(F35=0,(G35+H35)/2,IF(G35=0,(F35+H35)/2,IF(H35=0,(F35+G35)/2,(F35+G35+H35)/3)))))))</f>
        <v>0</v>
      </c>
      <c r="W35" s="258">
        <f t="shared" ref="W35:W38" si="14">IF(AND(I35=0,J35=0,K35=0),0,IF(AND(I35=0,J35=0),K35,IF(AND(I35=0,K35=0),J35,IF(AND(J35=0,K35=0),I35,IF(I35=0,(J35+K35)/2,IF(J35=0,(I35+K35)/2,IF(K35=0,(I35+J35)/2,(I35+J35+K35)/3)))))))</f>
        <v>0</v>
      </c>
      <c r="X35" s="258">
        <f t="shared" ref="X35:X38" si="15">IF(AND(L35=0,M35=0,N35=0),0,IF(AND(L35=0,M35=0),N35,IF(AND(L35=0,N35=0),M35,IF(AND(M35=0,N35=0),L35,IF(L35=0,(M35+N35)/2,IF(M35=0,(L35+N35)/2,IF(N35=0,(L35+M35)/2,(L35+M35+N35)/3)))))))</f>
        <v>0</v>
      </c>
      <c r="Y35" s="259">
        <f t="shared" ref="Y35:Y38" si="16">IF(AND(O35=0,P35=0,Q35=0),0,IF(AND(O35=0,P35=0),Q35,IF(AND(O35=0,Q35=0),P35,IF(AND(P35=0,Q35=0),O35,IF(O35=0,(P35+Q35)/2,IF(P35=0,(O35+Q35)/2,IF(Q35=0,(O35+P35)/2,(O35+P35+Q35)/3)))))))</f>
        <v>0</v>
      </c>
      <c r="Z35" s="1218">
        <f>SUM(V35:V38)</f>
        <v>0</v>
      </c>
      <c r="AA35" s="1221">
        <f>SUM(W35:W38)</f>
        <v>0</v>
      </c>
      <c r="AB35" s="1221">
        <f>SUM(X35:X38)</f>
        <v>0</v>
      </c>
      <c r="AC35" s="1210">
        <f>SUM(Y35:Y38)</f>
        <v>0</v>
      </c>
      <c r="AD35" s="1224">
        <f>Z35*0.38*0.9*SQRT(3)</f>
        <v>0</v>
      </c>
      <c r="AE35" s="1221">
        <f t="shared" ref="AE35" si="17">AA35*0.38*0.9*SQRT(3)</f>
        <v>0</v>
      </c>
      <c r="AF35" s="1221">
        <f t="shared" ref="AF35" si="18">AB35*0.38*0.9*SQRT(3)</f>
        <v>0</v>
      </c>
      <c r="AG35" s="1210">
        <f t="shared" ref="AG35" si="19">AC35*0.38*0.9*SQRT(3)</f>
        <v>0</v>
      </c>
      <c r="AH35" s="1224">
        <f>MAX(Z35:AC38)</f>
        <v>0</v>
      </c>
      <c r="AI35" s="1210">
        <f>AH35*0.38*0.9*SQRT(3)</f>
        <v>0</v>
      </c>
      <c r="AJ35" s="1210">
        <f>D35-AI35</f>
        <v>225</v>
      </c>
    </row>
    <row r="36" spans="1:36" ht="18.75" x14ac:dyDescent="0.25">
      <c r="A36" s="1214"/>
      <c r="B36" s="1194"/>
      <c r="C36" s="1194"/>
      <c r="D36" s="1194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250">
        <v>380</v>
      </c>
      <c r="S36" s="250">
        <v>380</v>
      </c>
      <c r="T36" s="250">
        <v>380</v>
      </c>
      <c r="U36" s="251">
        <v>380</v>
      </c>
      <c r="V36" s="257">
        <f t="shared" si="13"/>
        <v>0</v>
      </c>
      <c r="W36" s="253">
        <f t="shared" si="14"/>
        <v>0</v>
      </c>
      <c r="X36" s="253">
        <f t="shared" si="15"/>
        <v>0</v>
      </c>
      <c r="Y36" s="254">
        <f t="shared" si="16"/>
        <v>0</v>
      </c>
      <c r="Z36" s="1219"/>
      <c r="AA36" s="1222"/>
      <c r="AB36" s="1222"/>
      <c r="AC36" s="1211"/>
      <c r="AD36" s="1225"/>
      <c r="AE36" s="1222"/>
      <c r="AF36" s="1222"/>
      <c r="AG36" s="1211"/>
      <c r="AH36" s="1225"/>
      <c r="AI36" s="1211"/>
      <c r="AJ36" s="1211"/>
    </row>
    <row r="37" spans="1:36" ht="18.75" x14ac:dyDescent="0.25">
      <c r="A37" s="1214"/>
      <c r="B37" s="1194"/>
      <c r="C37" s="1194"/>
      <c r="D37" s="1194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55">
        <v>380</v>
      </c>
      <c r="S37" s="255">
        <v>380</v>
      </c>
      <c r="T37" s="255">
        <v>380</v>
      </c>
      <c r="U37" s="256">
        <v>380</v>
      </c>
      <c r="V37" s="257">
        <f t="shared" si="13"/>
        <v>0</v>
      </c>
      <c r="W37" s="253">
        <f t="shared" si="14"/>
        <v>0</v>
      </c>
      <c r="X37" s="253">
        <f t="shared" si="15"/>
        <v>0</v>
      </c>
      <c r="Y37" s="254">
        <f t="shared" si="16"/>
        <v>0</v>
      </c>
      <c r="Z37" s="1219"/>
      <c r="AA37" s="1222"/>
      <c r="AB37" s="1222"/>
      <c r="AC37" s="1211"/>
      <c r="AD37" s="1225"/>
      <c r="AE37" s="1222"/>
      <c r="AF37" s="1222"/>
      <c r="AG37" s="1211"/>
      <c r="AH37" s="1225"/>
      <c r="AI37" s="1211"/>
      <c r="AJ37" s="1211"/>
    </row>
    <row r="38" spans="1:36" ht="19.5" thickBot="1" x14ac:dyDescent="0.3">
      <c r="A38" s="1215"/>
      <c r="B38" s="1217"/>
      <c r="C38" s="1217"/>
      <c r="D38" s="1217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250">
        <v>380</v>
      </c>
      <c r="S38" s="250">
        <v>380</v>
      </c>
      <c r="T38" s="250">
        <v>380</v>
      </c>
      <c r="U38" s="251">
        <v>380</v>
      </c>
      <c r="V38" s="257">
        <f t="shared" si="13"/>
        <v>0</v>
      </c>
      <c r="W38" s="253">
        <f t="shared" si="14"/>
        <v>0</v>
      </c>
      <c r="X38" s="253">
        <f t="shared" si="15"/>
        <v>0</v>
      </c>
      <c r="Y38" s="254">
        <f t="shared" si="16"/>
        <v>0</v>
      </c>
      <c r="Z38" s="1220"/>
      <c r="AA38" s="1223"/>
      <c r="AB38" s="1223"/>
      <c r="AC38" s="1212"/>
      <c r="AD38" s="1226"/>
      <c r="AE38" s="1223"/>
      <c r="AF38" s="1223"/>
      <c r="AG38" s="1212"/>
      <c r="AH38" s="1226"/>
      <c r="AI38" s="1212"/>
      <c r="AJ38" s="1212"/>
    </row>
    <row r="39" spans="1:36" ht="18.75" x14ac:dyDescent="0.25">
      <c r="A39" s="1213">
        <v>5</v>
      </c>
      <c r="B39" s="1216" t="s">
        <v>1029</v>
      </c>
      <c r="C39" s="1193">
        <v>160</v>
      </c>
      <c r="D39" s="1193">
        <f>160*0.9</f>
        <v>144</v>
      </c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245">
        <v>380</v>
      </c>
      <c r="S39" s="245">
        <v>380</v>
      </c>
      <c r="T39" s="245">
        <v>380</v>
      </c>
      <c r="U39" s="246">
        <v>380</v>
      </c>
      <c r="V39" s="247">
        <f t="shared" ref="V39:V42" si="20">IF(AND(F39=0,G39=0,H39=0),0,IF(AND(F39=0,G39=0),H39,IF(AND(F39=0,H39=0),G39,IF(AND(G39=0,H39=0),F39,IF(F39=0,(G39+H39)/2,IF(G39=0,(F39+H39)/2,IF(H39=0,(F39+G39)/2,(F39+G39+H39)/3)))))))</f>
        <v>0</v>
      </c>
      <c r="W39" s="258">
        <f t="shared" ref="W39:W42" si="21">IF(AND(I39=0,J39=0,K39=0),0,IF(AND(I39=0,J39=0),K39,IF(AND(I39=0,K39=0),J39,IF(AND(J39=0,K39=0),I39,IF(I39=0,(J39+K39)/2,IF(J39=0,(I39+K39)/2,IF(K39=0,(I39+J39)/2,(I39+J39+K39)/3)))))))</f>
        <v>0</v>
      </c>
      <c r="X39" s="258">
        <f t="shared" ref="X39:X42" si="22">IF(AND(L39=0,M39=0,N39=0),0,IF(AND(L39=0,M39=0),N39,IF(AND(L39=0,N39=0),M39,IF(AND(M39=0,N39=0),L39,IF(L39=0,(M39+N39)/2,IF(M39=0,(L39+N39)/2,IF(N39=0,(L39+M39)/2,(L39+M39+N39)/3)))))))</f>
        <v>0</v>
      </c>
      <c r="Y39" s="259">
        <f t="shared" ref="Y39:Y42" si="23">IF(AND(O39=0,P39=0,Q39=0),0,IF(AND(O39=0,P39=0),Q39,IF(AND(O39=0,Q39=0),P39,IF(AND(P39=0,Q39=0),O39,IF(O39=0,(P39+Q39)/2,IF(P39=0,(O39+Q39)/2,IF(Q39=0,(O39+P39)/2,(O39+P39+Q39)/3)))))))</f>
        <v>0</v>
      </c>
      <c r="Z39" s="1218">
        <f>SUM(V39:V42)</f>
        <v>0</v>
      </c>
      <c r="AA39" s="1221">
        <f>SUM(W39:W42)</f>
        <v>0</v>
      </c>
      <c r="AB39" s="1221">
        <f>SUM(X39:X42)</f>
        <v>0</v>
      </c>
      <c r="AC39" s="1210">
        <f>SUM(Y39:Y42)</f>
        <v>0</v>
      </c>
      <c r="AD39" s="1224">
        <f>Z39*0.38*0.9*SQRT(3)</f>
        <v>0</v>
      </c>
      <c r="AE39" s="1221">
        <f t="shared" ref="AE39" si="24">AA39*0.38*0.9*SQRT(3)</f>
        <v>0</v>
      </c>
      <c r="AF39" s="1221">
        <f t="shared" ref="AF39" si="25">AB39*0.38*0.9*SQRT(3)</f>
        <v>0</v>
      </c>
      <c r="AG39" s="1210">
        <f t="shared" ref="AG39" si="26">AC39*0.38*0.9*SQRT(3)</f>
        <v>0</v>
      </c>
      <c r="AH39" s="1224">
        <f>MAX(Z39:AC42)</f>
        <v>0</v>
      </c>
      <c r="AI39" s="1210">
        <f>AH39*0.38*0.9*SQRT(3)</f>
        <v>0</v>
      </c>
      <c r="AJ39" s="1210">
        <f>D39-AI39</f>
        <v>144</v>
      </c>
    </row>
    <row r="40" spans="1:36" ht="18.75" x14ac:dyDescent="0.25">
      <c r="A40" s="1214"/>
      <c r="B40" s="1194"/>
      <c r="C40" s="1194"/>
      <c r="D40" s="1194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250">
        <v>380</v>
      </c>
      <c r="S40" s="250">
        <v>380</v>
      </c>
      <c r="T40" s="250">
        <v>380</v>
      </c>
      <c r="U40" s="251">
        <v>380</v>
      </c>
      <c r="V40" s="257">
        <f t="shared" si="20"/>
        <v>0</v>
      </c>
      <c r="W40" s="253">
        <f t="shared" si="21"/>
        <v>0</v>
      </c>
      <c r="X40" s="253">
        <f t="shared" si="22"/>
        <v>0</v>
      </c>
      <c r="Y40" s="254">
        <f t="shared" si="23"/>
        <v>0</v>
      </c>
      <c r="Z40" s="1219"/>
      <c r="AA40" s="1222"/>
      <c r="AB40" s="1222"/>
      <c r="AC40" s="1211"/>
      <c r="AD40" s="1225"/>
      <c r="AE40" s="1222"/>
      <c r="AF40" s="1222"/>
      <c r="AG40" s="1211"/>
      <c r="AH40" s="1225"/>
      <c r="AI40" s="1211"/>
      <c r="AJ40" s="1211"/>
    </row>
    <row r="41" spans="1:36" ht="18.75" x14ac:dyDescent="0.25">
      <c r="A41" s="1214"/>
      <c r="B41" s="1194"/>
      <c r="C41" s="1194"/>
      <c r="D41" s="1194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55">
        <v>380</v>
      </c>
      <c r="S41" s="255">
        <v>380</v>
      </c>
      <c r="T41" s="255">
        <v>380</v>
      </c>
      <c r="U41" s="256">
        <v>380</v>
      </c>
      <c r="V41" s="257">
        <f t="shared" si="20"/>
        <v>0</v>
      </c>
      <c r="W41" s="253">
        <f t="shared" si="21"/>
        <v>0</v>
      </c>
      <c r="X41" s="253">
        <f t="shared" si="22"/>
        <v>0</v>
      </c>
      <c r="Y41" s="254">
        <f t="shared" si="23"/>
        <v>0</v>
      </c>
      <c r="Z41" s="1219"/>
      <c r="AA41" s="1222"/>
      <c r="AB41" s="1222"/>
      <c r="AC41" s="1211"/>
      <c r="AD41" s="1225"/>
      <c r="AE41" s="1222"/>
      <c r="AF41" s="1222"/>
      <c r="AG41" s="1211"/>
      <c r="AH41" s="1225"/>
      <c r="AI41" s="1211"/>
      <c r="AJ41" s="1211"/>
    </row>
    <row r="42" spans="1:36" ht="19.5" thickBot="1" x14ac:dyDescent="0.3">
      <c r="A42" s="1215"/>
      <c r="B42" s="1217"/>
      <c r="C42" s="1217"/>
      <c r="D42" s="1217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250">
        <v>380</v>
      </c>
      <c r="S42" s="250">
        <v>380</v>
      </c>
      <c r="T42" s="250">
        <v>380</v>
      </c>
      <c r="U42" s="251">
        <v>380</v>
      </c>
      <c r="V42" s="257">
        <f t="shared" si="20"/>
        <v>0</v>
      </c>
      <c r="W42" s="253">
        <f t="shared" si="21"/>
        <v>0</v>
      </c>
      <c r="X42" s="253">
        <f t="shared" si="22"/>
        <v>0</v>
      </c>
      <c r="Y42" s="254">
        <f t="shared" si="23"/>
        <v>0</v>
      </c>
      <c r="Z42" s="1220"/>
      <c r="AA42" s="1223"/>
      <c r="AB42" s="1223"/>
      <c r="AC42" s="1212"/>
      <c r="AD42" s="1226"/>
      <c r="AE42" s="1223"/>
      <c r="AF42" s="1223"/>
      <c r="AG42" s="1212"/>
      <c r="AH42" s="1226"/>
      <c r="AI42" s="1212"/>
      <c r="AJ42" s="1212"/>
    </row>
    <row r="43" spans="1:36" x14ac:dyDescent="0.25">
      <c r="AF43" s="236">
        <f>SUM(AF12:AF30)</f>
        <v>339.02816097191686</v>
      </c>
      <c r="AG43" s="236">
        <f>SUM(AG12:AG30)</f>
        <v>493.63448015712999</v>
      </c>
    </row>
    <row r="44" spans="1:36" x14ac:dyDescent="0.25">
      <c r="B44" s="385"/>
      <c r="E44" s="385"/>
    </row>
  </sheetData>
  <sheetProtection formatCells="0" formatColumns="0" formatRows="0" insertRows="0"/>
  <mergeCells count="119">
    <mergeCell ref="AF39:AF42"/>
    <mergeCell ref="AG39:AG42"/>
    <mergeCell ref="AH39:AH42"/>
    <mergeCell ref="AI39:AI42"/>
    <mergeCell ref="AJ39:AJ42"/>
    <mergeCell ref="AA39:AA42"/>
    <mergeCell ref="AB39:AB42"/>
    <mergeCell ref="AC39:AC42"/>
    <mergeCell ref="AD39:AD42"/>
    <mergeCell ref="AE39:AE42"/>
    <mergeCell ref="A35:A38"/>
    <mergeCell ref="B35:B38"/>
    <mergeCell ref="C35:C38"/>
    <mergeCell ref="D35:D38"/>
    <mergeCell ref="Z35:Z38"/>
    <mergeCell ref="A39:A42"/>
    <mergeCell ref="B39:B42"/>
    <mergeCell ref="C39:C42"/>
    <mergeCell ref="D39:D42"/>
    <mergeCell ref="Z39:Z42"/>
    <mergeCell ref="AI31:AI34"/>
    <mergeCell ref="AJ31:AJ34"/>
    <mergeCell ref="AA31:AA34"/>
    <mergeCell ref="AB31:AB34"/>
    <mergeCell ref="AC31:AC34"/>
    <mergeCell ref="AD31:AD34"/>
    <mergeCell ref="AE31:AE34"/>
    <mergeCell ref="AJ35:AJ38"/>
    <mergeCell ref="AA35:AA38"/>
    <mergeCell ref="AB35:AB38"/>
    <mergeCell ref="AC35:AC38"/>
    <mergeCell ref="AD35:AD38"/>
    <mergeCell ref="AE35:AE38"/>
    <mergeCell ref="AF35:AF38"/>
    <mergeCell ref="AG35:AG38"/>
    <mergeCell ref="AH35:AH38"/>
    <mergeCell ref="AI35:AI38"/>
    <mergeCell ref="A31:A34"/>
    <mergeCell ref="B31:B34"/>
    <mergeCell ref="C31:C34"/>
    <mergeCell ref="D31:D34"/>
    <mergeCell ref="Z31:Z34"/>
    <mergeCell ref="AE22:AE30"/>
    <mergeCell ref="AF22:AF30"/>
    <mergeCell ref="AG22:AG30"/>
    <mergeCell ref="AH22:AH30"/>
    <mergeCell ref="AF31:AF34"/>
    <mergeCell ref="AG31:AG34"/>
    <mergeCell ref="AH31:AH34"/>
    <mergeCell ref="D12:D17"/>
    <mergeCell ref="Z12:Z17"/>
    <mergeCell ref="AA12:AA17"/>
    <mergeCell ref="AB12:AB17"/>
    <mergeCell ref="AI22:AI30"/>
    <mergeCell ref="AJ22:AJ30"/>
    <mergeCell ref="AJ18:AJ21"/>
    <mergeCell ref="A22:A30"/>
    <mergeCell ref="B22:B30"/>
    <mergeCell ref="C22:C30"/>
    <mergeCell ref="D22:D30"/>
    <mergeCell ref="Z22:Z30"/>
    <mergeCell ref="AA22:AA30"/>
    <mergeCell ref="AB22:AB30"/>
    <mergeCell ref="AC22:AC30"/>
    <mergeCell ref="AD22:AD30"/>
    <mergeCell ref="AD18:AD21"/>
    <mergeCell ref="AE18:AE21"/>
    <mergeCell ref="AF18:AF21"/>
    <mergeCell ref="AG18:AG21"/>
    <mergeCell ref="AH18:AH21"/>
    <mergeCell ref="AI18:AI21"/>
    <mergeCell ref="X10:Y10"/>
    <mergeCell ref="Z10:AA10"/>
    <mergeCell ref="Z8:AC9"/>
    <mergeCell ref="AD8:AG9"/>
    <mergeCell ref="AH8:AH11"/>
    <mergeCell ref="AI12:AI17"/>
    <mergeCell ref="AJ12:AJ17"/>
    <mergeCell ref="A18:A21"/>
    <mergeCell ref="B18:B21"/>
    <mergeCell ref="C18:C21"/>
    <mergeCell ref="D18:D21"/>
    <mergeCell ref="Z18:Z21"/>
    <mergeCell ref="AA18:AA21"/>
    <mergeCell ref="AB18:AB21"/>
    <mergeCell ref="AC18:AC21"/>
    <mergeCell ref="AC12:AC17"/>
    <mergeCell ref="AD12:AD17"/>
    <mergeCell ref="AE12:AE17"/>
    <mergeCell ref="AF12:AF17"/>
    <mergeCell ref="AG12:AG17"/>
    <mergeCell ref="AH12:AH17"/>
    <mergeCell ref="A12:A17"/>
    <mergeCell ref="B12:B17"/>
    <mergeCell ref="C12:C17"/>
    <mergeCell ref="AI8:AI11"/>
    <mergeCell ref="B2:Q3"/>
    <mergeCell ref="X6:AJ7"/>
    <mergeCell ref="A8:A11"/>
    <mergeCell ref="B8:B11"/>
    <mergeCell ref="C8:C11"/>
    <mergeCell ref="D8:D11"/>
    <mergeCell ref="E8:E11"/>
    <mergeCell ref="F8:Q8"/>
    <mergeCell ref="R8:U9"/>
    <mergeCell ref="V8:Y9"/>
    <mergeCell ref="AJ8:AJ11"/>
    <mergeCell ref="F9:K9"/>
    <mergeCell ref="L9:Q9"/>
    <mergeCell ref="F10:H10"/>
    <mergeCell ref="I10:K10"/>
    <mergeCell ref="L10:N10"/>
    <mergeCell ref="AB10:AC10"/>
    <mergeCell ref="AD10:AE10"/>
    <mergeCell ref="AF10:AG10"/>
    <mergeCell ref="O10:Q10"/>
    <mergeCell ref="R10:S10"/>
    <mergeCell ref="T10:U10"/>
    <mergeCell ref="V10:W10"/>
  </mergeCells>
  <pageMargins left="0.7" right="0.7" top="0.75" bottom="0.75" header="0.3" footer="0.3"/>
  <pageSetup paperSize="9" scale="92" orientation="portrait" r:id="rId1"/>
  <rowBreaks count="1" manualBreakCount="1">
    <brk id="42" max="3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topLeftCell="T1" zoomScale="60" zoomScaleNormal="80" workbookViewId="0">
      <selection activeCell="F28" sqref="A28:XFD31"/>
    </sheetView>
  </sheetViews>
  <sheetFormatPr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29" width="10.7109375" style="40" customWidth="1"/>
    <col min="30" max="30" width="9.85546875" style="40" customWidth="1"/>
    <col min="31" max="31" width="10.42578125" style="40" customWidth="1"/>
    <col min="32" max="32" width="10.28515625" style="40" customWidth="1"/>
    <col min="33" max="33" width="10" style="40" customWidth="1"/>
    <col min="34" max="35" width="11" style="40" customWidth="1"/>
    <col min="36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735" t="s">
        <v>189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7"/>
      <c r="R2" s="38"/>
      <c r="S2" s="38"/>
      <c r="T2" s="38"/>
      <c r="U2" s="39"/>
      <c r="V2" s="39"/>
    </row>
    <row r="3" spans="1:36" x14ac:dyDescent="0.25">
      <c r="A3" s="38"/>
      <c r="B3" s="738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40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38"/>
      <c r="S5" s="38"/>
      <c r="T5" s="38"/>
      <c r="U5" s="39"/>
      <c r="V5" s="39"/>
    </row>
    <row r="6" spans="1:36" ht="20.25" customHeight="1" x14ac:dyDescent="0.25">
      <c r="A6" s="38"/>
      <c r="B6" s="41"/>
      <c r="C6" s="41" t="s">
        <v>190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38"/>
      <c r="S6" s="38"/>
      <c r="T6" s="38"/>
      <c r="U6" s="39"/>
      <c r="V6" s="39"/>
      <c r="W6" s="547" t="s">
        <v>1</v>
      </c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</row>
    <row r="7" spans="1:36" ht="15.75" customHeight="1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</row>
    <row r="8" spans="1:36" ht="31.5" customHeight="1" x14ac:dyDescent="0.25">
      <c r="A8" s="716" t="s">
        <v>2</v>
      </c>
      <c r="B8" s="722" t="s">
        <v>3</v>
      </c>
      <c r="C8" s="1080" t="s">
        <v>4</v>
      </c>
      <c r="D8" s="761" t="s">
        <v>5</v>
      </c>
      <c r="E8" s="722" t="s">
        <v>6</v>
      </c>
      <c r="F8" s="722" t="s">
        <v>7</v>
      </c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722" t="s">
        <v>8</v>
      </c>
      <c r="S8" s="722"/>
      <c r="T8" s="722"/>
      <c r="U8" s="722"/>
      <c r="V8" s="1258" t="s">
        <v>9</v>
      </c>
      <c r="W8" s="1258"/>
      <c r="X8" s="1258"/>
      <c r="Y8" s="1258"/>
      <c r="Z8" s="1258" t="s">
        <v>10</v>
      </c>
      <c r="AA8" s="1258"/>
      <c r="AB8" s="1258"/>
      <c r="AC8" s="1258"/>
      <c r="AD8" s="1262" t="s">
        <v>11</v>
      </c>
      <c r="AE8" s="1263"/>
      <c r="AF8" s="1263"/>
      <c r="AG8" s="1264"/>
      <c r="AH8" s="1268" t="s">
        <v>12</v>
      </c>
      <c r="AI8" s="1255" t="s">
        <v>13</v>
      </c>
      <c r="AJ8" s="1255" t="s">
        <v>14</v>
      </c>
    </row>
    <row r="9" spans="1:36" ht="33" customHeight="1" x14ac:dyDescent="0.25">
      <c r="A9" s="716"/>
      <c r="B9" s="722"/>
      <c r="C9" s="714"/>
      <c r="D9" s="762"/>
      <c r="E9" s="722"/>
      <c r="F9" s="722" t="s">
        <v>15</v>
      </c>
      <c r="G9" s="722"/>
      <c r="H9" s="722"/>
      <c r="I9" s="722"/>
      <c r="J9" s="722"/>
      <c r="K9" s="722"/>
      <c r="L9" s="722" t="s">
        <v>16</v>
      </c>
      <c r="M9" s="722"/>
      <c r="N9" s="722"/>
      <c r="O9" s="722"/>
      <c r="P9" s="722"/>
      <c r="Q9" s="722"/>
      <c r="R9" s="722"/>
      <c r="S9" s="722"/>
      <c r="T9" s="722"/>
      <c r="U9" s="722"/>
      <c r="V9" s="1258"/>
      <c r="W9" s="1258"/>
      <c r="X9" s="1258"/>
      <c r="Y9" s="1258"/>
      <c r="Z9" s="1258"/>
      <c r="AA9" s="1258"/>
      <c r="AB9" s="1258"/>
      <c r="AC9" s="1258"/>
      <c r="AD9" s="1265"/>
      <c r="AE9" s="1266"/>
      <c r="AF9" s="1266"/>
      <c r="AG9" s="1267"/>
      <c r="AH9" s="1268"/>
      <c r="AI9" s="1256"/>
      <c r="AJ9" s="1256"/>
    </row>
    <row r="10" spans="1:36" ht="15.75" customHeight="1" x14ac:dyDescent="0.25">
      <c r="A10" s="716"/>
      <c r="B10" s="722"/>
      <c r="C10" s="714"/>
      <c r="D10" s="762"/>
      <c r="E10" s="722"/>
      <c r="F10" s="1257">
        <v>1000.4166666666666</v>
      </c>
      <c r="G10" s="1257"/>
      <c r="H10" s="1257"/>
      <c r="I10" s="1257">
        <v>1000.7916666666666</v>
      </c>
      <c r="J10" s="1257"/>
      <c r="K10" s="1257"/>
      <c r="L10" s="1257">
        <v>1000.4166666666666</v>
      </c>
      <c r="M10" s="1257"/>
      <c r="N10" s="1257"/>
      <c r="O10" s="1257">
        <v>1000.7916666666666</v>
      </c>
      <c r="P10" s="1257"/>
      <c r="Q10" s="1257"/>
      <c r="R10" s="722" t="s">
        <v>15</v>
      </c>
      <c r="S10" s="722"/>
      <c r="T10" s="722" t="s">
        <v>16</v>
      </c>
      <c r="U10" s="722"/>
      <c r="V10" s="1258" t="s">
        <v>15</v>
      </c>
      <c r="W10" s="1258"/>
      <c r="X10" s="1258" t="s">
        <v>16</v>
      </c>
      <c r="Y10" s="1258"/>
      <c r="Z10" s="1258" t="s">
        <v>15</v>
      </c>
      <c r="AA10" s="1258"/>
      <c r="AB10" s="1258" t="s">
        <v>16</v>
      </c>
      <c r="AC10" s="1258"/>
      <c r="AD10" s="1259" t="s">
        <v>15</v>
      </c>
      <c r="AE10" s="1258"/>
      <c r="AF10" s="1258" t="s">
        <v>16</v>
      </c>
      <c r="AG10" s="1260"/>
      <c r="AH10" s="1268"/>
      <c r="AI10" s="1256"/>
      <c r="AJ10" s="1256"/>
    </row>
    <row r="11" spans="1:36" ht="16.5" thickBot="1" x14ac:dyDescent="0.3">
      <c r="A11" s="773"/>
      <c r="B11" s="1080"/>
      <c r="C11" s="714"/>
      <c r="D11" s="763"/>
      <c r="E11" s="1080"/>
      <c r="F11" s="107" t="s">
        <v>17</v>
      </c>
      <c r="G11" s="108" t="s">
        <v>18</v>
      </c>
      <c r="H11" s="109" t="s">
        <v>19</v>
      </c>
      <c r="I11" s="107" t="s">
        <v>17</v>
      </c>
      <c r="J11" s="108" t="s">
        <v>18</v>
      </c>
      <c r="K11" s="109" t="s">
        <v>19</v>
      </c>
      <c r="L11" s="107" t="s">
        <v>17</v>
      </c>
      <c r="M11" s="108" t="s">
        <v>18</v>
      </c>
      <c r="N11" s="109" t="s">
        <v>19</v>
      </c>
      <c r="O11" s="107" t="s">
        <v>17</v>
      </c>
      <c r="P11" s="108" t="s">
        <v>18</v>
      </c>
      <c r="Q11" s="109" t="s">
        <v>19</v>
      </c>
      <c r="R11" s="110">
        <v>1000.4166666666666</v>
      </c>
      <c r="S11" s="110">
        <v>1000.7916666666666</v>
      </c>
      <c r="T11" s="110">
        <v>1000.4166666666666</v>
      </c>
      <c r="U11" s="110">
        <v>1000.7916666666666</v>
      </c>
      <c r="V11" s="111">
        <v>1000.4166666666666</v>
      </c>
      <c r="W11" s="111">
        <v>1000.7916666666666</v>
      </c>
      <c r="X11" s="111">
        <v>1000.4166666666666</v>
      </c>
      <c r="Y11" s="111">
        <v>1000.7916666666666</v>
      </c>
      <c r="Z11" s="111">
        <v>1000.4166666666666</v>
      </c>
      <c r="AA11" s="111">
        <v>1000.7916666666666</v>
      </c>
      <c r="AB11" s="111">
        <v>1000.4166666666666</v>
      </c>
      <c r="AC11" s="111">
        <v>1000.7916666666666</v>
      </c>
      <c r="AD11" s="112">
        <v>1000.4166666666666</v>
      </c>
      <c r="AE11" s="111">
        <v>1000.7916666666666</v>
      </c>
      <c r="AF11" s="111">
        <v>1000.4166666666666</v>
      </c>
      <c r="AG11" s="113">
        <v>1000.7916666666666</v>
      </c>
      <c r="AH11" s="1269"/>
      <c r="AI11" s="1256"/>
      <c r="AJ11" s="1256"/>
    </row>
    <row r="12" spans="1:36" ht="18.75" x14ac:dyDescent="0.25">
      <c r="A12" s="1252">
        <v>1</v>
      </c>
      <c r="B12" s="688" t="s">
        <v>20</v>
      </c>
      <c r="C12" s="722">
        <v>160</v>
      </c>
      <c r="D12" s="714">
        <f>160*0.9</f>
        <v>144</v>
      </c>
      <c r="E12" s="81">
        <v>1</v>
      </c>
      <c r="F12" s="81">
        <v>3</v>
      </c>
      <c r="G12" s="81">
        <v>1.8</v>
      </c>
      <c r="H12" s="81">
        <v>5</v>
      </c>
      <c r="I12" s="81">
        <v>4.5</v>
      </c>
      <c r="J12" s="81">
        <v>1</v>
      </c>
      <c r="K12" s="81">
        <v>7.2</v>
      </c>
      <c r="L12" s="81">
        <v>35</v>
      </c>
      <c r="M12" s="81">
        <v>20.8</v>
      </c>
      <c r="N12" s="81">
        <v>29</v>
      </c>
      <c r="O12" s="81">
        <v>24</v>
      </c>
      <c r="P12" s="81">
        <v>18.3</v>
      </c>
      <c r="Q12" s="81">
        <v>14.2</v>
      </c>
      <c r="R12" s="114"/>
      <c r="S12" s="114"/>
      <c r="T12" s="114"/>
      <c r="U12" s="115"/>
      <c r="V12" s="116">
        <f>IF(AND(F12=0,G12=0,H12=0),0,IF(AND(F12=0,G12=0),H12,IF(AND(F12=0,H12=0),G12,IF(AND(G12=0,H12=0),F12,IF(F12=0,(G12+H12)/2,IF(G12=0,(F12+H12)/2,IF(H12=0,(F12+G12)/2,(F12+G12+H12)/3)))))))</f>
        <v>3.2666666666666671</v>
      </c>
      <c r="W12" s="117">
        <f t="shared" ref="W12:W31" si="0">IF(AND(I12=0,J12=0,K12=0),0,IF(AND(I12=0,J12=0),K12,IF(AND(I12=0,K12=0),J12,IF(AND(J12=0,K12=0),I12,IF(I12=0,(J12+K12)/2,IF(J12=0,(I12+K12)/2,IF(K12=0,(I12+J12)/2,(I12+J12+K12)/3)))))))</f>
        <v>4.2333333333333334</v>
      </c>
      <c r="X12" s="117">
        <f t="shared" ref="X12:X31" si="1">IF(AND(L12=0,M12=0,N12=0),0,IF(AND(L12=0,M12=0),N12,IF(AND(L12=0,N12=0),M12,IF(AND(M12=0,N12=0),L12,IF(L12=0,(M12+N12)/2,IF(M12=0,(L12+N12)/2,IF(N12=0,(L12+M12)/2,(L12+M12+N12)/3)))))))</f>
        <v>28.266666666666666</v>
      </c>
      <c r="Y12" s="118">
        <f t="shared" ref="Y12:Y31" si="2">IF(AND(O12=0,P12=0,Q12=0),0,IF(AND(O12=0,P12=0),Q12,IF(AND(O12=0,Q12=0),P12,IF(AND(P12=0,Q12=0),O12,IF(O12=0,(P12+Q12)/2,IF(P12=0,(O12+Q12)/2,IF(Q12=0,(O12+P12)/2,(O12+P12+Q12)/3)))))))</f>
        <v>18.833333333333332</v>
      </c>
      <c r="Z12" s="1248">
        <f>SUM(V12:V13)</f>
        <v>4.4333333333333336</v>
      </c>
      <c r="AA12" s="1237">
        <f>SUM(W12:W13)</f>
        <v>5.0333333333333332</v>
      </c>
      <c r="AB12" s="1237">
        <f>SUM(X12:X13)</f>
        <v>43.43333333333333</v>
      </c>
      <c r="AC12" s="1240">
        <f>SUM(Y12:Y13)</f>
        <v>25.833333333333332</v>
      </c>
      <c r="AD12" s="1235">
        <f>Z12*0.38*0.9*SQRT(3)</f>
        <v>2.6261354344359318</v>
      </c>
      <c r="AE12" s="1235">
        <f>AA12*0.38*0.9*SQRT(3)</f>
        <v>2.9815522601490652</v>
      </c>
      <c r="AF12" s="1235">
        <f>AB12*0.38*0.9*SQRT(3)</f>
        <v>25.728229105789612</v>
      </c>
      <c r="AG12" s="1235">
        <f t="shared" ref="AG12" si="3">AC12*0.38*0.9*SQRT(3)</f>
        <v>15.302668884871032</v>
      </c>
      <c r="AH12" s="1243">
        <f>MAX(Z12:AC13)</f>
        <v>43.43333333333333</v>
      </c>
      <c r="AI12" s="1235">
        <f>AH12*0.9*0.38*SQRT(3)</f>
        <v>25.728229105789612</v>
      </c>
      <c r="AJ12" s="1236">
        <f>D12-AI12</f>
        <v>118.27177089421039</v>
      </c>
    </row>
    <row r="13" spans="1:36" ht="19.5" thickBot="1" x14ac:dyDescent="0.3">
      <c r="A13" s="1254"/>
      <c r="B13" s="714"/>
      <c r="C13" s="722"/>
      <c r="D13" s="721"/>
      <c r="E13" s="53">
        <v>2</v>
      </c>
      <c r="F13" s="53">
        <v>0.7</v>
      </c>
      <c r="G13" s="53">
        <v>2</v>
      </c>
      <c r="H13" s="53">
        <v>0.8</v>
      </c>
      <c r="I13" s="53">
        <v>0.2</v>
      </c>
      <c r="J13" s="53">
        <v>1.5</v>
      </c>
      <c r="K13" s="53">
        <v>0.7</v>
      </c>
      <c r="L13" s="53">
        <v>9.5</v>
      </c>
      <c r="M13" s="53">
        <v>26</v>
      </c>
      <c r="N13" s="53">
        <v>10</v>
      </c>
      <c r="O13" s="53">
        <v>2.8</v>
      </c>
      <c r="P13" s="53">
        <v>15</v>
      </c>
      <c r="Q13" s="53">
        <v>3.2</v>
      </c>
      <c r="R13" s="65"/>
      <c r="S13" s="65"/>
      <c r="T13" s="65"/>
      <c r="U13" s="119"/>
      <c r="V13" s="120">
        <f t="shared" ref="V13:V31" si="4">IF(AND(F13=0,G13=0,H13=0),0,IF(AND(F13=0,G13=0),H13,IF(AND(F13=0,H13=0),G13,IF(AND(G13=0,H13=0),F13,IF(F13=0,(G13+H13)/2,IF(G13=0,(F13+H13)/2,IF(H13=0,(F13+G13)/2,(F13+G13+H13)/3)))))))</f>
        <v>1.1666666666666667</v>
      </c>
      <c r="W13" s="121">
        <f t="shared" si="0"/>
        <v>0.79999999999999993</v>
      </c>
      <c r="X13" s="121">
        <f t="shared" si="1"/>
        <v>15.166666666666666</v>
      </c>
      <c r="Y13" s="122">
        <f t="shared" si="2"/>
        <v>7</v>
      </c>
      <c r="Z13" s="1249"/>
      <c r="AA13" s="1238"/>
      <c r="AB13" s="1238"/>
      <c r="AC13" s="1241"/>
      <c r="AD13" s="1235"/>
      <c r="AE13" s="1235"/>
      <c r="AF13" s="1235"/>
      <c r="AG13" s="1235"/>
      <c r="AH13" s="1235"/>
      <c r="AI13" s="1235"/>
      <c r="AJ13" s="1236"/>
    </row>
    <row r="14" spans="1:36" ht="18.75" x14ac:dyDescent="0.25">
      <c r="A14" s="1252">
        <v>2</v>
      </c>
      <c r="B14" s="688" t="s">
        <v>24</v>
      </c>
      <c r="C14" s="1080">
        <v>250</v>
      </c>
      <c r="D14" s="1080">
        <f>250*0.9</f>
        <v>225</v>
      </c>
      <c r="E14" s="81">
        <v>1</v>
      </c>
      <c r="F14" s="81">
        <v>1</v>
      </c>
      <c r="G14" s="81">
        <v>14</v>
      </c>
      <c r="H14" s="81">
        <v>4.5</v>
      </c>
      <c r="I14" s="81">
        <v>2.8</v>
      </c>
      <c r="J14" s="81">
        <v>12</v>
      </c>
      <c r="K14" s="81">
        <v>2.2000000000000002</v>
      </c>
      <c r="L14" s="81">
        <v>1</v>
      </c>
      <c r="M14" s="81">
        <v>2.5</v>
      </c>
      <c r="N14" s="81">
        <v>10.5</v>
      </c>
      <c r="O14" s="81">
        <v>3</v>
      </c>
      <c r="P14" s="81">
        <v>4.2</v>
      </c>
      <c r="Q14" s="81">
        <v>12</v>
      </c>
      <c r="R14" s="114"/>
      <c r="S14" s="114"/>
      <c r="T14" s="114"/>
      <c r="U14" s="115"/>
      <c r="V14" s="116">
        <f t="shared" si="4"/>
        <v>6.5</v>
      </c>
      <c r="W14" s="123">
        <f t="shared" si="0"/>
        <v>5.666666666666667</v>
      </c>
      <c r="X14" s="123">
        <f t="shared" si="1"/>
        <v>4.666666666666667</v>
      </c>
      <c r="Y14" s="124">
        <f t="shared" si="2"/>
        <v>6.3999999999999995</v>
      </c>
      <c r="Z14" s="1248">
        <f>SUM(V14:V19)</f>
        <v>33.900000000000006</v>
      </c>
      <c r="AA14" s="1237">
        <f>SUM(W14:W19)</f>
        <v>39.433333333333337</v>
      </c>
      <c r="AB14" s="1237">
        <f>SUM(X14:X19)</f>
        <v>44.43333333333333</v>
      </c>
      <c r="AC14" s="1240">
        <f>SUM(Y14:Y19)</f>
        <v>40.9</v>
      </c>
      <c r="AD14" s="1235">
        <f>Z14*0.38*0.9*SQRT(3)</f>
        <v>20.081050652792051</v>
      </c>
      <c r="AE14" s="1235">
        <f>AA14*0.38*0.9*SQRT(3)</f>
        <v>23.358783601035391</v>
      </c>
      <c r="AF14" s="1235">
        <f>AB14*0.38*0.9*SQRT(3)</f>
        <v>26.320590481978169</v>
      </c>
      <c r="AG14" s="1235">
        <f t="shared" ref="AG14" si="5">AC14*0.38*0.9*SQRT(3)</f>
        <v>24.227580286111941</v>
      </c>
      <c r="AH14" s="1243">
        <f>MAX(Z14:AC19)</f>
        <v>44.43333333333333</v>
      </c>
      <c r="AI14" s="1235">
        <f>AH14*0.38*0.9*SQRT(3)</f>
        <v>26.320590481978169</v>
      </c>
      <c r="AJ14" s="1236">
        <f>D14-AI14</f>
        <v>198.67940951802183</v>
      </c>
    </row>
    <row r="15" spans="1:36" ht="18.75" x14ac:dyDescent="0.25">
      <c r="A15" s="1253"/>
      <c r="B15" s="714"/>
      <c r="C15" s="714"/>
      <c r="D15" s="714"/>
      <c r="E15" s="53">
        <v>2</v>
      </c>
      <c r="F15" s="53">
        <v>7</v>
      </c>
      <c r="G15" s="53">
        <v>7.8</v>
      </c>
      <c r="H15" s="53">
        <v>12</v>
      </c>
      <c r="I15" s="53">
        <v>7.5</v>
      </c>
      <c r="J15" s="53">
        <v>14.5</v>
      </c>
      <c r="K15" s="53">
        <v>13.4</v>
      </c>
      <c r="L15" s="53">
        <v>17.5</v>
      </c>
      <c r="M15" s="53">
        <v>6.8</v>
      </c>
      <c r="N15" s="53">
        <v>12.5</v>
      </c>
      <c r="O15" s="53">
        <v>9</v>
      </c>
      <c r="P15" s="53">
        <v>1.5</v>
      </c>
      <c r="Q15" s="53">
        <v>10.5</v>
      </c>
      <c r="R15" s="65"/>
      <c r="S15" s="65"/>
      <c r="T15" s="65"/>
      <c r="U15" s="119"/>
      <c r="V15" s="125">
        <f t="shared" si="4"/>
        <v>8.9333333333333336</v>
      </c>
      <c r="W15" s="121">
        <f t="shared" si="0"/>
        <v>11.799999999999999</v>
      </c>
      <c r="X15" s="121">
        <f t="shared" si="1"/>
        <v>12.266666666666666</v>
      </c>
      <c r="Y15" s="122">
        <f t="shared" si="2"/>
        <v>7</v>
      </c>
      <c r="Z15" s="1249"/>
      <c r="AA15" s="1238"/>
      <c r="AB15" s="1238"/>
      <c r="AC15" s="1241"/>
      <c r="AD15" s="1235"/>
      <c r="AE15" s="1235"/>
      <c r="AF15" s="1235"/>
      <c r="AG15" s="1235"/>
      <c r="AH15" s="1235"/>
      <c r="AI15" s="1235"/>
      <c r="AJ15" s="1236"/>
    </row>
    <row r="16" spans="1:36" ht="18.75" x14ac:dyDescent="0.25">
      <c r="A16" s="1253"/>
      <c r="B16" s="714"/>
      <c r="C16" s="714"/>
      <c r="D16" s="714"/>
      <c r="E16" s="57" t="s">
        <v>191</v>
      </c>
      <c r="F16" s="57">
        <v>5.3</v>
      </c>
      <c r="G16" s="57">
        <v>0.5</v>
      </c>
      <c r="H16" s="57">
        <v>5.3</v>
      </c>
      <c r="I16" s="57">
        <v>6</v>
      </c>
      <c r="J16" s="57">
        <v>5.8</v>
      </c>
      <c r="K16" s="57">
        <v>8</v>
      </c>
      <c r="L16" s="57">
        <v>9</v>
      </c>
      <c r="M16" s="57">
        <v>1.5</v>
      </c>
      <c r="N16" s="57">
        <v>10.5</v>
      </c>
      <c r="O16" s="57">
        <v>12</v>
      </c>
      <c r="P16" s="57">
        <v>2</v>
      </c>
      <c r="Q16" s="57">
        <v>9</v>
      </c>
      <c r="R16" s="68"/>
      <c r="S16" s="68"/>
      <c r="T16" s="68"/>
      <c r="U16" s="126"/>
      <c r="V16" s="125">
        <f t="shared" si="4"/>
        <v>3.6999999999999997</v>
      </c>
      <c r="W16" s="121">
        <f t="shared" si="0"/>
        <v>6.6000000000000005</v>
      </c>
      <c r="X16" s="121">
        <f t="shared" si="1"/>
        <v>7</v>
      </c>
      <c r="Y16" s="122">
        <f t="shared" si="2"/>
        <v>7.666666666666667</v>
      </c>
      <c r="Z16" s="1249"/>
      <c r="AA16" s="1238"/>
      <c r="AB16" s="1238"/>
      <c r="AC16" s="1241"/>
      <c r="AD16" s="1235">
        <f>Z16*0.38*0.9*SQRT(3)</f>
        <v>0</v>
      </c>
      <c r="AE16" s="1235">
        <f>AA16*0.38*0.9*SQRT(3)</f>
        <v>0</v>
      </c>
      <c r="AF16" s="1235">
        <f>AB16*0.38*0.9*SQRT(3)</f>
        <v>0</v>
      </c>
      <c r="AG16" s="1235">
        <f t="shared" ref="AG16" si="6">AC16*0.38*0.9*SQRT(3)</f>
        <v>0</v>
      </c>
      <c r="AH16" s="1235">
        <f t="shared" ref="AH16" si="7">MAX(Z16:AC17)</f>
        <v>0</v>
      </c>
      <c r="AI16" s="1235">
        <f t="shared" ref="AI16" si="8">AD16*0.38*0.9*SQRT(3)</f>
        <v>0</v>
      </c>
      <c r="AJ16" s="1236"/>
    </row>
    <row r="17" spans="1:36" ht="18.75" x14ac:dyDescent="0.25">
      <c r="A17" s="1253"/>
      <c r="B17" s="714"/>
      <c r="C17" s="714"/>
      <c r="D17" s="714"/>
      <c r="E17" s="53">
        <v>3</v>
      </c>
      <c r="F17" s="53">
        <v>6</v>
      </c>
      <c r="G17" s="53">
        <v>6</v>
      </c>
      <c r="H17" s="53">
        <v>1.8</v>
      </c>
      <c r="I17" s="53">
        <v>0.6</v>
      </c>
      <c r="J17" s="53">
        <v>11.7</v>
      </c>
      <c r="K17" s="53">
        <v>1.4</v>
      </c>
      <c r="L17" s="53">
        <v>8.6999999999999993</v>
      </c>
      <c r="M17" s="53">
        <v>15.5</v>
      </c>
      <c r="N17" s="53">
        <v>13.5</v>
      </c>
      <c r="O17" s="53">
        <v>9.1999999999999993</v>
      </c>
      <c r="P17" s="53">
        <v>16</v>
      </c>
      <c r="Q17" s="53">
        <v>14</v>
      </c>
      <c r="R17" s="65"/>
      <c r="S17" s="65"/>
      <c r="T17" s="65"/>
      <c r="U17" s="119"/>
      <c r="V17" s="125">
        <f t="shared" si="4"/>
        <v>4.6000000000000005</v>
      </c>
      <c r="W17" s="121">
        <f t="shared" si="0"/>
        <v>4.5666666666666664</v>
      </c>
      <c r="X17" s="121">
        <f t="shared" si="1"/>
        <v>12.566666666666668</v>
      </c>
      <c r="Y17" s="122">
        <f t="shared" si="2"/>
        <v>13.066666666666668</v>
      </c>
      <c r="Z17" s="1249"/>
      <c r="AA17" s="1238"/>
      <c r="AB17" s="1238"/>
      <c r="AC17" s="1241"/>
      <c r="AD17" s="1235"/>
      <c r="AE17" s="1235"/>
      <c r="AF17" s="1235"/>
      <c r="AG17" s="1235"/>
      <c r="AH17" s="1235"/>
      <c r="AI17" s="1235"/>
      <c r="AJ17" s="1236"/>
    </row>
    <row r="18" spans="1:36" ht="18.75" x14ac:dyDescent="0.25">
      <c r="A18" s="1253"/>
      <c r="B18" s="714"/>
      <c r="C18" s="714"/>
      <c r="D18" s="714"/>
      <c r="E18" s="57">
        <v>4</v>
      </c>
      <c r="F18" s="57">
        <v>11.7</v>
      </c>
      <c r="G18" s="57">
        <v>8</v>
      </c>
      <c r="H18" s="57">
        <v>7.6</v>
      </c>
      <c r="I18" s="57">
        <v>12.5</v>
      </c>
      <c r="J18" s="57">
        <v>7.7</v>
      </c>
      <c r="K18" s="57">
        <v>3</v>
      </c>
      <c r="L18" s="57">
        <v>2.8</v>
      </c>
      <c r="M18" s="57">
        <v>11.7</v>
      </c>
      <c r="N18" s="57">
        <v>2.5</v>
      </c>
      <c r="O18" s="57">
        <v>4.2</v>
      </c>
      <c r="P18" s="57">
        <v>9</v>
      </c>
      <c r="Q18" s="57">
        <v>1</v>
      </c>
      <c r="R18" s="68"/>
      <c r="S18" s="68"/>
      <c r="T18" s="68"/>
      <c r="U18" s="126"/>
      <c r="V18" s="125">
        <f t="shared" si="4"/>
        <v>9.1</v>
      </c>
      <c r="W18" s="121">
        <f t="shared" si="0"/>
        <v>7.7333333333333334</v>
      </c>
      <c r="X18" s="121">
        <f t="shared" si="1"/>
        <v>5.666666666666667</v>
      </c>
      <c r="Y18" s="122">
        <f t="shared" si="2"/>
        <v>4.7333333333333334</v>
      </c>
      <c r="Z18" s="1249"/>
      <c r="AA18" s="1238"/>
      <c r="AB18" s="1238"/>
      <c r="AC18" s="1241"/>
      <c r="AD18" s="1235">
        <f>Z18*0.38*0.9*SQRT(3)</f>
        <v>0</v>
      </c>
      <c r="AE18" s="1235">
        <f>AA18*0.38*0.9*SQRT(3)</f>
        <v>0</v>
      </c>
      <c r="AF18" s="1235">
        <f>AB18*0.38*0.9*SQRT(3)</f>
        <v>0</v>
      </c>
      <c r="AG18" s="1235">
        <f t="shared" ref="AG18" si="9">AC18*0.38*0.9*SQRT(3)</f>
        <v>0</v>
      </c>
      <c r="AH18" s="1235">
        <f t="shared" ref="AH18" si="10">MAX(Z18:AC19)</f>
        <v>0</v>
      </c>
      <c r="AI18" s="1235">
        <f t="shared" ref="AI18" si="11">AD18*0.38*0.9*SQRT(3)</f>
        <v>0</v>
      </c>
      <c r="AJ18" s="1236"/>
    </row>
    <row r="19" spans="1:36" ht="19.5" thickBot="1" x14ac:dyDescent="0.3">
      <c r="A19" s="1253"/>
      <c r="B19" s="714"/>
      <c r="C19" s="689"/>
      <c r="D19" s="689"/>
      <c r="E19" s="53">
        <v>5</v>
      </c>
      <c r="F19" s="53">
        <v>1</v>
      </c>
      <c r="G19" s="53">
        <v>1.2</v>
      </c>
      <c r="H19" s="53">
        <v>1</v>
      </c>
      <c r="I19" s="53">
        <v>1</v>
      </c>
      <c r="J19" s="53">
        <v>5.9</v>
      </c>
      <c r="K19" s="53">
        <v>2.2999999999999998</v>
      </c>
      <c r="L19" s="53">
        <v>1.5</v>
      </c>
      <c r="M19" s="53">
        <v>3.2</v>
      </c>
      <c r="N19" s="53">
        <v>2.1</v>
      </c>
      <c r="O19" s="53">
        <v>1.6</v>
      </c>
      <c r="P19" s="53">
        <v>3</v>
      </c>
      <c r="Q19" s="53">
        <v>1.5</v>
      </c>
      <c r="R19" s="65"/>
      <c r="S19" s="65"/>
      <c r="T19" s="65"/>
      <c r="U19" s="119"/>
      <c r="V19" s="125">
        <f t="shared" si="4"/>
        <v>1.0666666666666667</v>
      </c>
      <c r="W19" s="121">
        <f t="shared" si="0"/>
        <v>3.0666666666666664</v>
      </c>
      <c r="X19" s="121">
        <f t="shared" si="1"/>
        <v>2.2666666666666671</v>
      </c>
      <c r="Y19" s="122">
        <f t="shared" si="2"/>
        <v>2.0333333333333332</v>
      </c>
      <c r="Z19" s="1249"/>
      <c r="AA19" s="1238"/>
      <c r="AB19" s="1238"/>
      <c r="AC19" s="1241"/>
      <c r="AD19" s="1235"/>
      <c r="AE19" s="1235"/>
      <c r="AF19" s="1235"/>
      <c r="AG19" s="1235"/>
      <c r="AH19" s="1235"/>
      <c r="AI19" s="1235"/>
      <c r="AJ19" s="1236"/>
    </row>
    <row r="20" spans="1:36" ht="18.75" x14ac:dyDescent="0.25">
      <c r="A20" s="684">
        <v>3</v>
      </c>
      <c r="B20" s="700" t="s">
        <v>28</v>
      </c>
      <c r="C20" s="700">
        <v>250</v>
      </c>
      <c r="D20" s="700">
        <f>250*0.9</f>
        <v>225</v>
      </c>
      <c r="E20" s="81">
        <v>1</v>
      </c>
      <c r="F20" s="81">
        <v>3</v>
      </c>
      <c r="G20" s="81">
        <v>12.4</v>
      </c>
      <c r="H20" s="81">
        <v>9.6</v>
      </c>
      <c r="I20" s="81">
        <v>5.2</v>
      </c>
      <c r="J20" s="81">
        <v>13.8</v>
      </c>
      <c r="K20" s="81">
        <v>8</v>
      </c>
      <c r="L20" s="81">
        <v>25.5</v>
      </c>
      <c r="M20" s="81">
        <v>25</v>
      </c>
      <c r="N20" s="81">
        <v>27.8</v>
      </c>
      <c r="O20" s="81">
        <v>28</v>
      </c>
      <c r="P20" s="81">
        <v>27.7</v>
      </c>
      <c r="Q20" s="81">
        <v>25.4</v>
      </c>
      <c r="R20" s="114"/>
      <c r="S20" s="114"/>
      <c r="T20" s="114"/>
      <c r="U20" s="115"/>
      <c r="V20" s="116">
        <f t="shared" si="4"/>
        <v>8.3333333333333339</v>
      </c>
      <c r="W20" s="123">
        <f t="shared" si="0"/>
        <v>9</v>
      </c>
      <c r="X20" s="123">
        <f t="shared" si="1"/>
        <v>26.099999999999998</v>
      </c>
      <c r="Y20" s="124">
        <f t="shared" si="2"/>
        <v>27.033333333333331</v>
      </c>
      <c r="Z20" s="1248">
        <f>SUM(V20:V23)</f>
        <v>37.266666666666666</v>
      </c>
      <c r="AA20" s="1237">
        <f>SUM(W20:W23)</f>
        <v>35.5</v>
      </c>
      <c r="AB20" s="1237">
        <f>SUM(X20:X23)</f>
        <v>55.900000000000006</v>
      </c>
      <c r="AC20" s="1240">
        <f>SUM(Y20:Y23)</f>
        <v>59.099999999999994</v>
      </c>
      <c r="AD20" s="1235">
        <f>Z20*0.38*0.9*SQRT(3)</f>
        <v>22.075333952626856</v>
      </c>
      <c r="AE20" s="1235">
        <f>AA20*0.38*0.9*SQRT(3)</f>
        <v>21.028828854693739</v>
      </c>
      <c r="AF20" s="1235">
        <f t="shared" ref="AF20:AG20" si="12">AB20*0.38*0.9*SQRT(3)</f>
        <v>33.113000928940288</v>
      </c>
      <c r="AG20" s="1235">
        <f t="shared" si="12"/>
        <v>35.008557332743656</v>
      </c>
      <c r="AH20" s="1243">
        <f>MAX(Z20:AC23)</f>
        <v>59.099999999999994</v>
      </c>
      <c r="AI20" s="1235">
        <f>AH20*0.38*0.9*SQRT(3)</f>
        <v>35.008557332743656</v>
      </c>
      <c r="AJ20" s="1236">
        <f>D20-AI20</f>
        <v>189.99144266725634</v>
      </c>
    </row>
    <row r="21" spans="1:36" ht="18.75" x14ac:dyDescent="0.25">
      <c r="A21" s="1244"/>
      <c r="B21" s="701"/>
      <c r="C21" s="701"/>
      <c r="D21" s="701"/>
      <c r="E21" s="53">
        <v>2</v>
      </c>
      <c r="F21" s="53">
        <v>23</v>
      </c>
      <c r="G21" s="53">
        <v>7.5</v>
      </c>
      <c r="H21" s="53">
        <v>1.5</v>
      </c>
      <c r="I21" s="53">
        <v>20.2</v>
      </c>
      <c r="J21" s="53">
        <v>8</v>
      </c>
      <c r="K21" s="53">
        <v>1</v>
      </c>
      <c r="L21" s="53">
        <v>35.5</v>
      </c>
      <c r="M21" s="53">
        <v>21</v>
      </c>
      <c r="N21" s="53">
        <v>2.5</v>
      </c>
      <c r="O21" s="53">
        <v>38</v>
      </c>
      <c r="P21" s="53">
        <v>24</v>
      </c>
      <c r="Q21" s="53">
        <v>2.7</v>
      </c>
      <c r="R21" s="65"/>
      <c r="S21" s="65"/>
      <c r="T21" s="65"/>
      <c r="U21" s="119"/>
      <c r="V21" s="125">
        <f t="shared" si="4"/>
        <v>10.666666666666666</v>
      </c>
      <c r="W21" s="121">
        <f t="shared" si="0"/>
        <v>9.7333333333333325</v>
      </c>
      <c r="X21" s="121">
        <f t="shared" si="1"/>
        <v>19.666666666666668</v>
      </c>
      <c r="Y21" s="122">
        <f t="shared" si="2"/>
        <v>21.566666666666666</v>
      </c>
      <c r="Z21" s="1249"/>
      <c r="AA21" s="1238"/>
      <c r="AB21" s="1238"/>
      <c r="AC21" s="1241"/>
      <c r="AD21" s="1235"/>
      <c r="AE21" s="1235"/>
      <c r="AF21" s="1235"/>
      <c r="AG21" s="1235"/>
      <c r="AH21" s="1235"/>
      <c r="AI21" s="1235"/>
      <c r="AJ21" s="1236"/>
    </row>
    <row r="22" spans="1:36" ht="18.75" x14ac:dyDescent="0.25">
      <c r="A22" s="1244"/>
      <c r="B22" s="701"/>
      <c r="C22" s="701"/>
      <c r="D22" s="701"/>
      <c r="E22" s="57">
        <v>3</v>
      </c>
      <c r="F22" s="57">
        <v>4.3</v>
      </c>
      <c r="G22" s="57">
        <v>22</v>
      </c>
      <c r="H22" s="57">
        <v>2.2999999999999998</v>
      </c>
      <c r="I22" s="57">
        <v>4.5</v>
      </c>
      <c r="J22" s="57">
        <v>25</v>
      </c>
      <c r="K22" s="57">
        <v>1.5</v>
      </c>
      <c r="L22" s="57">
        <v>3</v>
      </c>
      <c r="M22" s="57">
        <v>9</v>
      </c>
      <c r="N22" s="57">
        <v>5.8</v>
      </c>
      <c r="O22" s="57">
        <v>5.2</v>
      </c>
      <c r="P22" s="57">
        <v>11</v>
      </c>
      <c r="Q22" s="57">
        <v>5.8</v>
      </c>
      <c r="R22" s="68"/>
      <c r="S22" s="68"/>
      <c r="T22" s="68"/>
      <c r="U22" s="126"/>
      <c r="V22" s="125">
        <f t="shared" si="4"/>
        <v>9.5333333333333332</v>
      </c>
      <c r="W22" s="121">
        <f t="shared" si="0"/>
        <v>10.333333333333334</v>
      </c>
      <c r="X22" s="121">
        <f t="shared" si="1"/>
        <v>5.9333333333333336</v>
      </c>
      <c r="Y22" s="122">
        <f t="shared" si="2"/>
        <v>7.333333333333333</v>
      </c>
      <c r="Z22" s="1249"/>
      <c r="AA22" s="1238"/>
      <c r="AB22" s="1238"/>
      <c r="AC22" s="1241"/>
      <c r="AD22" s="1235">
        <f>Z22*0.38*0.9*SQRT(3)</f>
        <v>0</v>
      </c>
      <c r="AE22" s="1235">
        <f>AA22*0.38*0.9*SQRT(3)</f>
        <v>0</v>
      </c>
      <c r="AF22" s="1235">
        <f t="shared" ref="AF22:AG22" si="13">AB22*0.38*0.9*SQRT(3)</f>
        <v>0</v>
      </c>
      <c r="AG22" s="1235">
        <f t="shared" si="13"/>
        <v>0</v>
      </c>
      <c r="AH22" s="1235">
        <f t="shared" ref="AH22" si="14">MAX(Z22:AC23)</f>
        <v>0</v>
      </c>
      <c r="AI22" s="1235">
        <f t="shared" ref="AI22" si="15">AD22*0.38*0.9*SQRT(3)</f>
        <v>0</v>
      </c>
      <c r="AJ22" s="1236"/>
    </row>
    <row r="23" spans="1:36" ht="19.5" thickBot="1" x14ac:dyDescent="0.3">
      <c r="A23" s="707"/>
      <c r="B23" s="715"/>
      <c r="C23" s="715"/>
      <c r="D23" s="715"/>
      <c r="E23" s="53">
        <v>4</v>
      </c>
      <c r="F23" s="53">
        <v>12.3</v>
      </c>
      <c r="G23" s="53">
        <v>6.9</v>
      </c>
      <c r="H23" s="53">
        <v>7</v>
      </c>
      <c r="I23" s="53">
        <v>10</v>
      </c>
      <c r="J23" s="53">
        <v>5.3</v>
      </c>
      <c r="K23" s="53">
        <v>4</v>
      </c>
      <c r="L23" s="53">
        <v>0.4</v>
      </c>
      <c r="M23" s="53">
        <v>8</v>
      </c>
      <c r="N23" s="53">
        <v>0</v>
      </c>
      <c r="O23" s="53">
        <v>1</v>
      </c>
      <c r="P23" s="53">
        <v>8</v>
      </c>
      <c r="Q23" s="53">
        <v>0.5</v>
      </c>
      <c r="R23" s="65"/>
      <c r="S23" s="65"/>
      <c r="T23" s="65"/>
      <c r="U23" s="119"/>
      <c r="V23" s="125">
        <f t="shared" si="4"/>
        <v>8.7333333333333343</v>
      </c>
      <c r="W23" s="121">
        <f t="shared" si="0"/>
        <v>6.4333333333333336</v>
      </c>
      <c r="X23" s="121">
        <f t="shared" si="1"/>
        <v>4.2</v>
      </c>
      <c r="Y23" s="122">
        <f t="shared" si="2"/>
        <v>3.1666666666666665</v>
      </c>
      <c r="Z23" s="1250"/>
      <c r="AA23" s="1239"/>
      <c r="AB23" s="1239"/>
      <c r="AC23" s="1242"/>
      <c r="AD23" s="1235"/>
      <c r="AE23" s="1235"/>
      <c r="AF23" s="1235"/>
      <c r="AG23" s="1235"/>
      <c r="AH23" s="1235"/>
      <c r="AI23" s="1235"/>
      <c r="AJ23" s="1236"/>
    </row>
    <row r="24" spans="1:36" ht="15" customHeight="1" x14ac:dyDescent="0.25">
      <c r="A24" s="684">
        <v>4</v>
      </c>
      <c r="B24" s="700" t="s">
        <v>147</v>
      </c>
      <c r="C24" s="700">
        <v>160</v>
      </c>
      <c r="D24" s="700">
        <f>160*0.9</f>
        <v>144</v>
      </c>
      <c r="E24" s="1245" t="s">
        <v>192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114"/>
      <c r="S24" s="114"/>
      <c r="T24" s="114"/>
      <c r="U24" s="115"/>
      <c r="V24" s="116">
        <f t="shared" si="4"/>
        <v>0</v>
      </c>
      <c r="W24" s="123">
        <f t="shared" si="0"/>
        <v>0</v>
      </c>
      <c r="X24" s="123">
        <f t="shared" si="1"/>
        <v>0</v>
      </c>
      <c r="Y24" s="124">
        <f t="shared" si="2"/>
        <v>0</v>
      </c>
      <c r="Z24" s="1248">
        <f>SUM(V24:V27)</f>
        <v>0</v>
      </c>
      <c r="AA24" s="1237">
        <f>SUM(W24:W27)</f>
        <v>0</v>
      </c>
      <c r="AB24" s="1237">
        <f>SUM(X24:X27)</f>
        <v>0</v>
      </c>
      <c r="AC24" s="1240">
        <f>SUM(Y24:Y27)</f>
        <v>0</v>
      </c>
      <c r="AD24" s="1235">
        <f>Z24*0.38*0.9*SQRT(3)</f>
        <v>0</v>
      </c>
      <c r="AE24" s="1235">
        <f>AA24*0.38*0.9*SQRT(3)</f>
        <v>0</v>
      </c>
      <c r="AF24" s="1235">
        <f t="shared" ref="AF24:AG24" si="16">AB24*0.38*0.9*SQRT(3)</f>
        <v>0</v>
      </c>
      <c r="AG24" s="1235">
        <f t="shared" si="16"/>
        <v>0</v>
      </c>
      <c r="AH24" s="1243">
        <f>MAX(Z24:AC27)</f>
        <v>0</v>
      </c>
      <c r="AI24" s="1235">
        <f>AH24*0.38*0.9*SQRT(3)</f>
        <v>0</v>
      </c>
      <c r="AJ24" s="1236">
        <f>D24-AI24</f>
        <v>144</v>
      </c>
    </row>
    <row r="25" spans="1:36" ht="15" customHeight="1" x14ac:dyDescent="0.25">
      <c r="A25" s="1244"/>
      <c r="B25" s="701" t="s">
        <v>193</v>
      </c>
      <c r="C25" s="701"/>
      <c r="D25" s="701"/>
      <c r="E25" s="1246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65"/>
      <c r="S25" s="65"/>
      <c r="T25" s="65"/>
      <c r="U25" s="119"/>
      <c r="V25" s="125">
        <f t="shared" si="4"/>
        <v>0</v>
      </c>
      <c r="W25" s="121">
        <f t="shared" si="0"/>
        <v>0</v>
      </c>
      <c r="X25" s="121">
        <f t="shared" si="1"/>
        <v>0</v>
      </c>
      <c r="Y25" s="122">
        <f t="shared" si="2"/>
        <v>0</v>
      </c>
      <c r="Z25" s="1249"/>
      <c r="AA25" s="1238"/>
      <c r="AB25" s="1238"/>
      <c r="AC25" s="1241"/>
      <c r="AD25" s="1235"/>
      <c r="AE25" s="1235"/>
      <c r="AF25" s="1235"/>
      <c r="AG25" s="1235"/>
      <c r="AH25" s="1235"/>
      <c r="AI25" s="1235"/>
      <c r="AJ25" s="1236"/>
    </row>
    <row r="26" spans="1:36" ht="18.75" x14ac:dyDescent="0.25">
      <c r="A26" s="1244"/>
      <c r="B26" s="701"/>
      <c r="C26" s="701"/>
      <c r="D26" s="701"/>
      <c r="E26" s="124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8"/>
      <c r="S26" s="68"/>
      <c r="T26" s="68"/>
      <c r="U26" s="126"/>
      <c r="V26" s="125">
        <f t="shared" si="4"/>
        <v>0</v>
      </c>
      <c r="W26" s="121">
        <f t="shared" si="0"/>
        <v>0</v>
      </c>
      <c r="X26" s="121">
        <f t="shared" si="1"/>
        <v>0</v>
      </c>
      <c r="Y26" s="122">
        <f t="shared" si="2"/>
        <v>0</v>
      </c>
      <c r="Z26" s="1249"/>
      <c r="AA26" s="1238"/>
      <c r="AB26" s="1238"/>
      <c r="AC26" s="1241"/>
      <c r="AD26" s="1235">
        <f>Z26*0.38*0.9*SQRT(3)</f>
        <v>0</v>
      </c>
      <c r="AE26" s="1235">
        <f>AA26*0.38*0.9*SQRT(3)</f>
        <v>0</v>
      </c>
      <c r="AF26" s="1235">
        <f t="shared" ref="AF26:AG26" si="17">AB26*0.38*0.9*SQRT(3)</f>
        <v>0</v>
      </c>
      <c r="AG26" s="1235">
        <f t="shared" si="17"/>
        <v>0</v>
      </c>
      <c r="AH26" s="1235">
        <f t="shared" ref="AH26" si="18">MAX(Z26:AC27)</f>
        <v>0</v>
      </c>
      <c r="AI26" s="1235">
        <f t="shared" ref="AI26" si="19">AD26*0.38*0.9*SQRT(3)</f>
        <v>0</v>
      </c>
      <c r="AJ26" s="1236"/>
    </row>
    <row r="27" spans="1:36" ht="19.5" thickBot="1" x14ac:dyDescent="0.3">
      <c r="A27" s="707"/>
      <c r="B27" s="715"/>
      <c r="C27" s="715"/>
      <c r="D27" s="715"/>
      <c r="E27" s="1251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65"/>
      <c r="S27" s="65"/>
      <c r="T27" s="65"/>
      <c r="U27" s="119"/>
      <c r="V27" s="125">
        <f t="shared" si="4"/>
        <v>0</v>
      </c>
      <c r="W27" s="121">
        <f t="shared" si="0"/>
        <v>0</v>
      </c>
      <c r="X27" s="121">
        <f t="shared" si="1"/>
        <v>0</v>
      </c>
      <c r="Y27" s="122">
        <f t="shared" si="2"/>
        <v>0</v>
      </c>
      <c r="Z27" s="1250"/>
      <c r="AA27" s="1239"/>
      <c r="AB27" s="1239"/>
      <c r="AC27" s="1242"/>
      <c r="AD27" s="1235"/>
      <c r="AE27" s="1235"/>
      <c r="AF27" s="1235"/>
      <c r="AG27" s="1235"/>
      <c r="AH27" s="1235"/>
      <c r="AI27" s="1235"/>
      <c r="AJ27" s="1236"/>
    </row>
    <row r="28" spans="1:36" ht="18.75" x14ac:dyDescent="0.25">
      <c r="A28" s="684">
        <v>5</v>
      </c>
      <c r="B28" s="700" t="s">
        <v>74</v>
      </c>
      <c r="C28" s="700">
        <v>160</v>
      </c>
      <c r="D28" s="700">
        <f>160*0.9</f>
        <v>144</v>
      </c>
      <c r="E28" s="1245" t="s">
        <v>194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114"/>
      <c r="S28" s="114"/>
      <c r="T28" s="114"/>
      <c r="U28" s="115"/>
      <c r="V28" s="116">
        <f t="shared" si="4"/>
        <v>0</v>
      </c>
      <c r="W28" s="123">
        <f t="shared" si="0"/>
        <v>0</v>
      </c>
      <c r="X28" s="123">
        <f t="shared" si="1"/>
        <v>0</v>
      </c>
      <c r="Y28" s="124">
        <f t="shared" si="2"/>
        <v>0</v>
      </c>
      <c r="Z28" s="1248">
        <f>SUM(V28:V31)</f>
        <v>0</v>
      </c>
      <c r="AA28" s="1237">
        <f>SUM(W28:W31)</f>
        <v>0</v>
      </c>
      <c r="AB28" s="1237">
        <f>SUM(X28:X31)</f>
        <v>0</v>
      </c>
      <c r="AC28" s="1240">
        <f>SUM(Y28:Y31)</f>
        <v>0</v>
      </c>
      <c r="AD28" s="1235">
        <f>Z28*0.38*0.9*SQRT(3)</f>
        <v>0</v>
      </c>
      <c r="AE28" s="1235">
        <f>AA28*0.38*0.9*SQRT(3)</f>
        <v>0</v>
      </c>
      <c r="AF28" s="1235">
        <f t="shared" ref="AF28:AG28" si="20">AB28*0.38*0.9*SQRT(3)</f>
        <v>0</v>
      </c>
      <c r="AG28" s="1235">
        <f t="shared" si="20"/>
        <v>0</v>
      </c>
      <c r="AH28" s="1243">
        <f>MAX(Z28:AC31)</f>
        <v>0</v>
      </c>
      <c r="AI28" s="1235">
        <f>AH28*0.38*0.9*SQRT(3)</f>
        <v>0</v>
      </c>
      <c r="AJ28" s="1236">
        <f>D28-AI28</f>
        <v>144</v>
      </c>
    </row>
    <row r="29" spans="1:36" ht="18.75" x14ac:dyDescent="0.25">
      <c r="A29" s="1244"/>
      <c r="B29" s="701"/>
      <c r="C29" s="701"/>
      <c r="D29" s="701"/>
      <c r="E29" s="1246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65"/>
      <c r="S29" s="65"/>
      <c r="T29" s="65"/>
      <c r="U29" s="119"/>
      <c r="V29" s="125">
        <f t="shared" si="4"/>
        <v>0</v>
      </c>
      <c r="W29" s="121">
        <f t="shared" si="0"/>
        <v>0</v>
      </c>
      <c r="X29" s="121">
        <f t="shared" si="1"/>
        <v>0</v>
      </c>
      <c r="Y29" s="122">
        <f t="shared" si="2"/>
        <v>0</v>
      </c>
      <c r="Z29" s="1249"/>
      <c r="AA29" s="1238"/>
      <c r="AB29" s="1238"/>
      <c r="AC29" s="1241"/>
      <c r="AD29" s="1235"/>
      <c r="AE29" s="1235"/>
      <c r="AF29" s="1235"/>
      <c r="AG29" s="1235"/>
      <c r="AH29" s="1235"/>
      <c r="AI29" s="1235"/>
      <c r="AJ29" s="1236"/>
    </row>
    <row r="30" spans="1:36" ht="18.75" x14ac:dyDescent="0.25">
      <c r="A30" s="1244"/>
      <c r="B30" s="701"/>
      <c r="C30" s="701"/>
      <c r="D30" s="701"/>
      <c r="E30" s="124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68"/>
      <c r="S30" s="68"/>
      <c r="T30" s="68"/>
      <c r="U30" s="126"/>
      <c r="V30" s="125">
        <f t="shared" si="4"/>
        <v>0</v>
      </c>
      <c r="W30" s="121">
        <f t="shared" si="0"/>
        <v>0</v>
      </c>
      <c r="X30" s="121">
        <f t="shared" si="1"/>
        <v>0</v>
      </c>
      <c r="Y30" s="122">
        <f t="shared" si="2"/>
        <v>0</v>
      </c>
      <c r="Z30" s="1249"/>
      <c r="AA30" s="1238"/>
      <c r="AB30" s="1238"/>
      <c r="AC30" s="1241"/>
      <c r="AD30" s="1235">
        <f>Z30*0.38*0.9*SQRT(3)</f>
        <v>0</v>
      </c>
      <c r="AE30" s="1235">
        <f>AA30*0.38*0.9*SQRT(3)</f>
        <v>0</v>
      </c>
      <c r="AF30" s="1235">
        <f t="shared" ref="AF30:AG30" si="21">AB30*0.38*0.9*SQRT(3)</f>
        <v>0</v>
      </c>
      <c r="AG30" s="1235">
        <f t="shared" si="21"/>
        <v>0</v>
      </c>
      <c r="AH30" s="1235">
        <f t="shared" ref="AH30" si="22">MAX(Z30:AC31)</f>
        <v>0</v>
      </c>
      <c r="AI30" s="1235">
        <f t="shared" ref="AI30" si="23">AD30*0.38*0.9*SQRT(3)</f>
        <v>0</v>
      </c>
      <c r="AJ30" s="1236"/>
    </row>
    <row r="31" spans="1:36" ht="18.75" x14ac:dyDescent="0.25">
      <c r="A31" s="707"/>
      <c r="B31" s="715"/>
      <c r="C31" s="715"/>
      <c r="D31" s="715"/>
      <c r="E31" s="1247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65"/>
      <c r="S31" s="65"/>
      <c r="T31" s="65"/>
      <c r="U31" s="119"/>
      <c r="V31" s="125">
        <f t="shared" si="4"/>
        <v>0</v>
      </c>
      <c r="W31" s="121">
        <f t="shared" si="0"/>
        <v>0</v>
      </c>
      <c r="X31" s="121">
        <f t="shared" si="1"/>
        <v>0</v>
      </c>
      <c r="Y31" s="122">
        <f t="shared" si="2"/>
        <v>0</v>
      </c>
      <c r="Z31" s="1250"/>
      <c r="AA31" s="1239"/>
      <c r="AB31" s="1239"/>
      <c r="AC31" s="1242"/>
      <c r="AD31" s="1235"/>
      <c r="AE31" s="1235"/>
      <c r="AF31" s="1235"/>
      <c r="AG31" s="1235"/>
      <c r="AH31" s="1235"/>
      <c r="AI31" s="1235"/>
      <c r="AJ31" s="1236"/>
    </row>
  </sheetData>
  <sheetProtection formatCells="0" formatColumns="0" formatRows="0" insertRows="0"/>
  <mergeCells count="106">
    <mergeCell ref="B2:Q3"/>
    <mergeCell ref="W6:AI7"/>
    <mergeCell ref="A8:A11"/>
    <mergeCell ref="B8:B11"/>
    <mergeCell ref="C8:C11"/>
    <mergeCell ref="D8:D11"/>
    <mergeCell ref="E8:E11"/>
    <mergeCell ref="F8:Q8"/>
    <mergeCell ref="R8:U9"/>
    <mergeCell ref="V8:Y9"/>
    <mergeCell ref="Z8:AC9"/>
    <mergeCell ref="AD8:AG9"/>
    <mergeCell ref="AH8:AH11"/>
    <mergeCell ref="AI8:AI11"/>
    <mergeCell ref="O10:Q10"/>
    <mergeCell ref="R10:S10"/>
    <mergeCell ref="T10:U10"/>
    <mergeCell ref="V10:W10"/>
    <mergeCell ref="X10:Y10"/>
    <mergeCell ref="Z10:AA10"/>
    <mergeCell ref="AJ8:AJ11"/>
    <mergeCell ref="F9:K9"/>
    <mergeCell ref="L9:Q9"/>
    <mergeCell ref="F10:H10"/>
    <mergeCell ref="I10:K10"/>
    <mergeCell ref="L10:N10"/>
    <mergeCell ref="AB10:AC10"/>
    <mergeCell ref="AD10:AE10"/>
    <mergeCell ref="AF10:AG10"/>
    <mergeCell ref="AI12:AI13"/>
    <mergeCell ref="AJ12:AJ13"/>
    <mergeCell ref="A14:A19"/>
    <mergeCell ref="B14:B19"/>
    <mergeCell ref="C14:C19"/>
    <mergeCell ref="D14:D19"/>
    <mergeCell ref="Z14:Z19"/>
    <mergeCell ref="AA14:AA19"/>
    <mergeCell ref="AB14:AB19"/>
    <mergeCell ref="AC14:AC19"/>
    <mergeCell ref="AC12:AC13"/>
    <mergeCell ref="AD12:AD13"/>
    <mergeCell ref="AE12:AE13"/>
    <mergeCell ref="AF12:AF13"/>
    <mergeCell ref="AG12:AG13"/>
    <mergeCell ref="AH12:AH13"/>
    <mergeCell ref="A12:A13"/>
    <mergeCell ref="B12:B13"/>
    <mergeCell ref="C12:C13"/>
    <mergeCell ref="D12:D13"/>
    <mergeCell ref="Z12:Z13"/>
    <mergeCell ref="AA12:AA13"/>
    <mergeCell ref="AB12:AB13"/>
    <mergeCell ref="AE20:AE23"/>
    <mergeCell ref="AF20:AF23"/>
    <mergeCell ref="AG20:AG23"/>
    <mergeCell ref="AH20:AH23"/>
    <mergeCell ref="AI20:AI23"/>
    <mergeCell ref="AJ20:AJ23"/>
    <mergeCell ref="AJ14:AJ19"/>
    <mergeCell ref="A20:A23"/>
    <mergeCell ref="B20:B23"/>
    <mergeCell ref="C20:C23"/>
    <mergeCell ref="D20:D23"/>
    <mergeCell ref="Z20:Z23"/>
    <mergeCell ref="AA20:AA23"/>
    <mergeCell ref="AB20:AB23"/>
    <mergeCell ref="AC20:AC23"/>
    <mergeCell ref="AD20:AD23"/>
    <mergeCell ref="AD14:AD19"/>
    <mergeCell ref="AE14:AE19"/>
    <mergeCell ref="AF14:AF19"/>
    <mergeCell ref="AG14:AG19"/>
    <mergeCell ref="AH14:AH19"/>
    <mergeCell ref="AI14:AI19"/>
    <mergeCell ref="A28:A31"/>
    <mergeCell ref="B28:B31"/>
    <mergeCell ref="C28:C31"/>
    <mergeCell ref="D28:D31"/>
    <mergeCell ref="E28:E31"/>
    <mergeCell ref="Z28:Z31"/>
    <mergeCell ref="AA24:AA27"/>
    <mergeCell ref="AB24:AB27"/>
    <mergeCell ref="AC24:AC27"/>
    <mergeCell ref="A24:A27"/>
    <mergeCell ref="B24:B27"/>
    <mergeCell ref="C24:C27"/>
    <mergeCell ref="D24:D27"/>
    <mergeCell ref="E24:E27"/>
    <mergeCell ref="Z24:Z27"/>
    <mergeCell ref="AI28:AI31"/>
    <mergeCell ref="AJ28:AJ31"/>
    <mergeCell ref="AA28:AA31"/>
    <mergeCell ref="AB28:AB31"/>
    <mergeCell ref="AC28:AC31"/>
    <mergeCell ref="AD28:AD31"/>
    <mergeCell ref="AE28:AE31"/>
    <mergeCell ref="AF28:AF31"/>
    <mergeCell ref="AG24:AG27"/>
    <mergeCell ref="AH24:AH27"/>
    <mergeCell ref="AI24:AI27"/>
    <mergeCell ref="AJ24:AJ27"/>
    <mergeCell ref="AD24:AD27"/>
    <mergeCell ref="AE24:AE27"/>
    <mergeCell ref="AF24:AF27"/>
    <mergeCell ref="AG28:AG31"/>
    <mergeCell ref="AH28:AH3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8"/>
  <sheetViews>
    <sheetView view="pageBreakPreview" zoomScale="60" zoomScaleNormal="70" workbookViewId="0">
      <pane xSplit="17" ySplit="11" topLeftCell="AC129" activePane="bottomRight" state="frozen"/>
      <selection pane="topRight" activeCell="R1" sqref="R1"/>
      <selection pane="bottomLeft" activeCell="A12" sqref="A12"/>
      <selection pane="bottomRight" activeCell="T11" sqref="T11"/>
    </sheetView>
  </sheetViews>
  <sheetFormatPr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4" width="10.7109375" style="262" customWidth="1"/>
    <col min="35" max="36" width="11.28515625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929" t="s">
        <v>679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1"/>
      <c r="R2" s="260"/>
      <c r="S2" s="260"/>
      <c r="T2" s="260"/>
      <c r="U2" s="261"/>
      <c r="V2" s="261"/>
    </row>
    <row r="3" spans="1:36" x14ac:dyDescent="0.25">
      <c r="A3" s="260"/>
      <c r="B3" s="932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0.25" customHeight="1" x14ac:dyDescent="0.25">
      <c r="A5" s="260"/>
      <c r="B5" s="263"/>
      <c r="C5" s="263"/>
      <c r="D5" s="263"/>
      <c r="E5" s="263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6" t="s">
        <v>1</v>
      </c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</row>
    <row r="6" spans="1:36" ht="30" customHeight="1" x14ac:dyDescent="0.25">
      <c r="A6" s="260"/>
      <c r="B6" s="263"/>
      <c r="C6" s="263"/>
      <c r="D6" s="263"/>
      <c r="E6" s="263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5"/>
      <c r="T6" s="935"/>
      <c r="U6" s="935"/>
      <c r="V6" s="936"/>
      <c r="W6" s="936"/>
      <c r="X6" s="936"/>
      <c r="Y6" s="936"/>
      <c r="Z6" s="936"/>
      <c r="AA6" s="936"/>
      <c r="AB6" s="936"/>
      <c r="AC6" s="936"/>
      <c r="AD6" s="936"/>
      <c r="AE6" s="936"/>
      <c r="AF6" s="936"/>
      <c r="AG6" s="936"/>
      <c r="AH6" s="936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x14ac:dyDescent="0.25">
      <c r="A8" s="904" t="s">
        <v>2</v>
      </c>
      <c r="B8" s="920" t="s">
        <v>3</v>
      </c>
      <c r="C8" s="920" t="s">
        <v>4</v>
      </c>
      <c r="D8" s="921" t="s">
        <v>5</v>
      </c>
      <c r="E8" s="920" t="s">
        <v>6</v>
      </c>
      <c r="F8" s="920" t="s">
        <v>7</v>
      </c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61" t="s">
        <v>8</v>
      </c>
      <c r="S8" s="961"/>
      <c r="T8" s="961"/>
      <c r="U8" s="961"/>
      <c r="V8" s="944" t="s">
        <v>9</v>
      </c>
      <c r="W8" s="944"/>
      <c r="X8" s="944"/>
      <c r="Y8" s="944"/>
      <c r="Z8" s="944" t="s">
        <v>10</v>
      </c>
      <c r="AA8" s="944"/>
      <c r="AB8" s="944"/>
      <c r="AC8" s="944"/>
      <c r="AD8" s="944" t="s">
        <v>11</v>
      </c>
      <c r="AE8" s="944"/>
      <c r="AF8" s="944"/>
      <c r="AG8" s="944"/>
      <c r="AH8" s="944" t="s">
        <v>12</v>
      </c>
      <c r="AI8" s="945" t="s">
        <v>13</v>
      </c>
      <c r="AJ8" s="945" t="s">
        <v>14</v>
      </c>
    </row>
    <row r="9" spans="1:36" ht="33" customHeight="1" x14ac:dyDescent="0.25">
      <c r="A9" s="886"/>
      <c r="B9" s="911"/>
      <c r="C9" s="911"/>
      <c r="D9" s="922"/>
      <c r="E9" s="911"/>
      <c r="F9" s="911" t="s">
        <v>15</v>
      </c>
      <c r="G9" s="911"/>
      <c r="H9" s="911"/>
      <c r="I9" s="911"/>
      <c r="J9" s="911"/>
      <c r="K9" s="911"/>
      <c r="L9" s="911" t="s">
        <v>16</v>
      </c>
      <c r="M9" s="911"/>
      <c r="N9" s="911"/>
      <c r="O9" s="911"/>
      <c r="P9" s="911"/>
      <c r="Q9" s="911"/>
      <c r="R9" s="1284"/>
      <c r="S9" s="1284"/>
      <c r="T9" s="1284"/>
      <c r="U9" s="1284"/>
      <c r="V9" s="1064"/>
      <c r="W9" s="1064"/>
      <c r="X9" s="1064"/>
      <c r="Y9" s="1064"/>
      <c r="Z9" s="1064"/>
      <c r="AA9" s="1064"/>
      <c r="AB9" s="1064"/>
      <c r="AC9" s="1064"/>
      <c r="AD9" s="1064"/>
      <c r="AE9" s="1064"/>
      <c r="AF9" s="1064"/>
      <c r="AG9" s="1064"/>
      <c r="AH9" s="1064"/>
      <c r="AI9" s="1283"/>
      <c r="AJ9" s="1283"/>
    </row>
    <row r="10" spans="1:36" ht="15.75" x14ac:dyDescent="0.25">
      <c r="A10" s="886"/>
      <c r="B10" s="911"/>
      <c r="C10" s="911"/>
      <c r="D10" s="922"/>
      <c r="E10" s="911"/>
      <c r="F10" s="1067">
        <v>1000.4166666666666</v>
      </c>
      <c r="G10" s="1067"/>
      <c r="H10" s="1067"/>
      <c r="I10" s="1067">
        <v>1000.7916666666666</v>
      </c>
      <c r="J10" s="1067"/>
      <c r="K10" s="1067"/>
      <c r="L10" s="1067">
        <v>1000.4166666666666</v>
      </c>
      <c r="M10" s="1067"/>
      <c r="N10" s="1067"/>
      <c r="O10" s="1067">
        <v>1000.7916666666666</v>
      </c>
      <c r="P10" s="1067"/>
      <c r="Q10" s="1067"/>
      <c r="R10" s="911" t="s">
        <v>15</v>
      </c>
      <c r="S10" s="911"/>
      <c r="T10" s="911" t="s">
        <v>16</v>
      </c>
      <c r="U10" s="911"/>
      <c r="V10" s="1064" t="s">
        <v>15</v>
      </c>
      <c r="W10" s="1064"/>
      <c r="X10" s="1064" t="s">
        <v>16</v>
      </c>
      <c r="Y10" s="1064"/>
      <c r="Z10" s="1064" t="s">
        <v>15</v>
      </c>
      <c r="AA10" s="1064"/>
      <c r="AB10" s="1064" t="s">
        <v>16</v>
      </c>
      <c r="AC10" s="1064"/>
      <c r="AD10" s="1064" t="s">
        <v>15</v>
      </c>
      <c r="AE10" s="1064"/>
      <c r="AF10" s="1064" t="s">
        <v>16</v>
      </c>
      <c r="AG10" s="1064"/>
      <c r="AH10" s="1064"/>
      <c r="AI10" s="1283"/>
      <c r="AJ10" s="1283"/>
    </row>
    <row r="11" spans="1:36" ht="16.5" thickBot="1" x14ac:dyDescent="0.3">
      <c r="A11" s="886"/>
      <c r="B11" s="911"/>
      <c r="C11" s="911"/>
      <c r="D11" s="910"/>
      <c r="E11" s="911"/>
      <c r="F11" s="308" t="s">
        <v>17</v>
      </c>
      <c r="G11" s="309" t="s">
        <v>18</v>
      </c>
      <c r="H11" s="310" t="s">
        <v>19</v>
      </c>
      <c r="I11" s="308" t="s">
        <v>17</v>
      </c>
      <c r="J11" s="309" t="s">
        <v>18</v>
      </c>
      <c r="K11" s="310" t="s">
        <v>19</v>
      </c>
      <c r="L11" s="308" t="s">
        <v>17</v>
      </c>
      <c r="M11" s="309" t="s">
        <v>18</v>
      </c>
      <c r="N11" s="310" t="s">
        <v>19</v>
      </c>
      <c r="O11" s="308" t="s">
        <v>17</v>
      </c>
      <c r="P11" s="309" t="s">
        <v>18</v>
      </c>
      <c r="Q11" s="310" t="s">
        <v>19</v>
      </c>
      <c r="R11" s="311">
        <v>1000.4166666666666</v>
      </c>
      <c r="S11" s="311">
        <v>1000.7916666666666</v>
      </c>
      <c r="T11" s="311">
        <v>1000.4166666666666</v>
      </c>
      <c r="U11" s="311">
        <v>1000.7916666666666</v>
      </c>
      <c r="V11" s="270">
        <v>1000.4166666666666</v>
      </c>
      <c r="W11" s="270">
        <v>1000.7916666666666</v>
      </c>
      <c r="X11" s="270">
        <v>1000.4166666666666</v>
      </c>
      <c r="Y11" s="270">
        <v>1000.7916666666666</v>
      </c>
      <c r="Z11" s="270">
        <v>1000.4166666666666</v>
      </c>
      <c r="AA11" s="270">
        <v>1000.7916666666666</v>
      </c>
      <c r="AB11" s="270">
        <v>1000.4166666666666</v>
      </c>
      <c r="AC11" s="270">
        <v>1000.7916666666666</v>
      </c>
      <c r="AD11" s="270">
        <v>1000.4166666666666</v>
      </c>
      <c r="AE11" s="270">
        <v>1000.7916666666666</v>
      </c>
      <c r="AF11" s="270">
        <v>1000.4166666666666</v>
      </c>
      <c r="AG11" s="270">
        <v>1000.7916666666666</v>
      </c>
      <c r="AH11" s="1064"/>
      <c r="AI11" s="1283"/>
      <c r="AJ11" s="1283"/>
    </row>
    <row r="12" spans="1:36" ht="15.75" x14ac:dyDescent="0.25">
      <c r="A12" s="908">
        <v>1</v>
      </c>
      <c r="B12" s="911" t="s">
        <v>20</v>
      </c>
      <c r="C12" s="911" t="s">
        <v>680</v>
      </c>
      <c r="D12" s="921">
        <f>320*0.9</f>
        <v>288</v>
      </c>
      <c r="E12" s="280" t="s">
        <v>681</v>
      </c>
      <c r="F12" s="280">
        <v>27.6</v>
      </c>
      <c r="G12" s="280">
        <v>4.7</v>
      </c>
      <c r="H12" s="280">
        <v>19</v>
      </c>
      <c r="I12" s="280">
        <v>20.6</v>
      </c>
      <c r="J12" s="280">
        <v>8.6999999999999993</v>
      </c>
      <c r="K12" s="280">
        <v>11.2</v>
      </c>
      <c r="L12" s="479">
        <v>23.5</v>
      </c>
      <c r="M12" s="479">
        <v>7.3</v>
      </c>
      <c r="N12" s="479">
        <v>4.3</v>
      </c>
      <c r="O12" s="479">
        <v>6.5</v>
      </c>
      <c r="P12" s="479">
        <v>5.0999999999999996</v>
      </c>
      <c r="Q12" s="479">
        <v>8.4</v>
      </c>
      <c r="R12" s="281">
        <v>405</v>
      </c>
      <c r="S12" s="281">
        <v>403</v>
      </c>
      <c r="T12" s="281"/>
      <c r="U12" s="281"/>
      <c r="V12" s="278">
        <f t="shared" ref="V12:V75" si="0">IF(AND(F12=0,G12=0,H12=0),0,IF(AND(F12=0,G12=0),H12,IF(AND(F12=0,H12=0),G12,IF(AND(G12=0,H12=0),F12,IF(F12=0,(G12+H12)/2,IF(G12=0,(F12+H12)/2,IF(H12=0,(F12+G12)/2,(F12+G12+H12)/3)))))))</f>
        <v>17.100000000000001</v>
      </c>
      <c r="W12" s="278">
        <f t="shared" ref="W12:W75" si="1">IF(AND(I12=0,J12=0,K12=0),0,IF(AND(I12=0,J12=0),K12,IF(AND(I12=0,K12=0),J12,IF(AND(J12=0,K12=0),I12,IF(I12=0,(J12+K12)/2,IF(J12=0,(I12+K12)/2,IF(K12=0,(I12+J12)/2,(I12+J12+K12)/3)))))))</f>
        <v>13.5</v>
      </c>
      <c r="X12" s="278">
        <f t="shared" ref="X12:X75" si="2">IF(AND(L12=0,M12=0,N12=0),0,IF(AND(L12=0,M12=0),N12,IF(AND(L12=0,N12=0),M12,IF(AND(M12=0,N12=0),L12,IF(L12=0,(M12+N12)/2,IF(M12=0,(L12+N12)/2,IF(N12=0,(L12+M12)/2,(L12+M12+N12)/3)))))))</f>
        <v>11.700000000000001</v>
      </c>
      <c r="Y12" s="279">
        <f t="shared" ref="Y12:Y75" si="3">IF(AND(O12=0,P12=0,Q12=0),0,IF(AND(O12=0,P12=0),Q12,IF(AND(O12=0,Q12=0),P12,IF(AND(P12=0,Q12=0),O12,IF(O12=0,(P12+Q12)/2,IF(P12=0,(O12+Q12)/2,IF(Q12=0,(O12+P12)/2,(O12+P12+Q12)/3)))))))</f>
        <v>6.666666666666667</v>
      </c>
      <c r="Z12" s="1007">
        <f>SUM(V12:V17)</f>
        <v>97.633333333333326</v>
      </c>
      <c r="AA12" s="1001">
        <f>SUM(W12:W17)</f>
        <v>113.03333333333333</v>
      </c>
      <c r="AB12" s="1001">
        <f>SUM(X12:X17)</f>
        <v>96.566666666666677</v>
      </c>
      <c r="AC12" s="1001">
        <f>SUM(Y12:Y17)</f>
        <v>87.59999999999998</v>
      </c>
      <c r="AD12" s="1001">
        <f>Z12*0.38*0.9*SQRT(3)</f>
        <v>57.834215695209352</v>
      </c>
      <c r="AE12" s="1001">
        <f t="shared" ref="AE12:AG12" si="4">AA12*0.38*0.9*SQRT(3)</f>
        <v>66.956580888513116</v>
      </c>
      <c r="AF12" s="1001">
        <f t="shared" si="4"/>
        <v>57.202363560608234</v>
      </c>
      <c r="AG12" s="1001">
        <f t="shared" si="4"/>
        <v>51.890856554117491</v>
      </c>
      <c r="AH12" s="1001">
        <f>MAX(Z12:AC17)</f>
        <v>113.03333333333333</v>
      </c>
      <c r="AI12" s="1009">
        <f>AH12*0.38*0.9*SQRT(3)</f>
        <v>66.956580888513116</v>
      </c>
      <c r="AJ12" s="1009">
        <f>D12-AI12</f>
        <v>221.04341911148688</v>
      </c>
    </row>
    <row r="13" spans="1:36" ht="15.75" x14ac:dyDescent="0.25">
      <c r="A13" s="908"/>
      <c r="B13" s="911"/>
      <c r="C13" s="911"/>
      <c r="D13" s="922"/>
      <c r="E13" s="276" t="s">
        <v>682</v>
      </c>
      <c r="F13" s="276">
        <v>70.5</v>
      </c>
      <c r="G13" s="276">
        <v>34.9</v>
      </c>
      <c r="H13" s="276">
        <v>45.3</v>
      </c>
      <c r="I13" s="276">
        <v>75.400000000000006</v>
      </c>
      <c r="J13" s="276">
        <v>52.6</v>
      </c>
      <c r="K13" s="276">
        <v>64.2</v>
      </c>
      <c r="L13" s="480">
        <v>67.900000000000006</v>
      </c>
      <c r="M13" s="480">
        <v>67.2</v>
      </c>
      <c r="N13" s="480">
        <v>85.6</v>
      </c>
      <c r="O13" s="480">
        <v>8.6</v>
      </c>
      <c r="P13" s="480">
        <v>48.8</v>
      </c>
      <c r="Q13" s="480">
        <v>79.7</v>
      </c>
      <c r="R13" s="281">
        <v>405</v>
      </c>
      <c r="S13" s="281">
        <v>403</v>
      </c>
      <c r="T13" s="277"/>
      <c r="U13" s="277"/>
      <c r="V13" s="278">
        <f t="shared" si="0"/>
        <v>50.233333333333327</v>
      </c>
      <c r="W13" s="278">
        <f t="shared" si="1"/>
        <v>64.066666666666663</v>
      </c>
      <c r="X13" s="278">
        <f t="shared" si="2"/>
        <v>73.566666666666677</v>
      </c>
      <c r="Y13" s="279">
        <f t="shared" si="3"/>
        <v>45.699999999999996</v>
      </c>
      <c r="Z13" s="1007"/>
      <c r="AA13" s="1001"/>
      <c r="AB13" s="1001"/>
      <c r="AC13" s="1001"/>
      <c r="AD13" s="1001"/>
      <c r="AE13" s="1001"/>
      <c r="AF13" s="1001"/>
      <c r="AG13" s="1001"/>
      <c r="AH13" s="1001"/>
      <c r="AI13" s="1009"/>
      <c r="AJ13" s="1009"/>
    </row>
    <row r="14" spans="1:36" ht="15.75" x14ac:dyDescent="0.25">
      <c r="A14" s="908"/>
      <c r="B14" s="911"/>
      <c r="C14" s="911"/>
      <c r="D14" s="922"/>
      <c r="E14" s="280" t="s">
        <v>683</v>
      </c>
      <c r="F14" s="280">
        <v>17</v>
      </c>
      <c r="G14" s="280">
        <v>28.5</v>
      </c>
      <c r="H14" s="280">
        <v>35.5</v>
      </c>
      <c r="I14" s="280">
        <v>19.2</v>
      </c>
      <c r="J14" s="280">
        <v>32.4</v>
      </c>
      <c r="K14" s="280">
        <v>41.6</v>
      </c>
      <c r="L14" s="479">
        <v>8.8000000000000007</v>
      </c>
      <c r="M14" s="479">
        <v>19.600000000000001</v>
      </c>
      <c r="N14" s="479">
        <v>5.2</v>
      </c>
      <c r="O14" s="479">
        <v>19.2</v>
      </c>
      <c r="P14" s="479">
        <v>36.299999999999997</v>
      </c>
      <c r="Q14" s="479">
        <v>44.8</v>
      </c>
      <c r="R14" s="281">
        <v>405</v>
      </c>
      <c r="S14" s="281">
        <v>403</v>
      </c>
      <c r="T14" s="281"/>
      <c r="U14" s="281"/>
      <c r="V14" s="278">
        <f t="shared" si="0"/>
        <v>27</v>
      </c>
      <c r="W14" s="278">
        <f t="shared" si="1"/>
        <v>31.066666666666663</v>
      </c>
      <c r="X14" s="278">
        <f t="shared" si="2"/>
        <v>11.200000000000001</v>
      </c>
      <c r="Y14" s="279">
        <f t="shared" si="3"/>
        <v>33.43333333333333</v>
      </c>
      <c r="Z14" s="1007"/>
      <c r="AA14" s="1001"/>
      <c r="AB14" s="1001"/>
      <c r="AC14" s="1001"/>
      <c r="AD14" s="1001"/>
      <c r="AE14" s="1001"/>
      <c r="AF14" s="1001"/>
      <c r="AG14" s="1001"/>
      <c r="AH14" s="1001"/>
      <c r="AI14" s="1009"/>
      <c r="AJ14" s="1009"/>
    </row>
    <row r="15" spans="1:36" ht="15.75" x14ac:dyDescent="0.25">
      <c r="A15" s="908"/>
      <c r="B15" s="911"/>
      <c r="C15" s="911"/>
      <c r="D15" s="922"/>
      <c r="E15" s="276" t="s">
        <v>684</v>
      </c>
      <c r="F15" s="276">
        <v>3.3</v>
      </c>
      <c r="G15" s="276">
        <v>0</v>
      </c>
      <c r="H15" s="276">
        <v>0</v>
      </c>
      <c r="I15" s="276">
        <v>4.4000000000000004</v>
      </c>
      <c r="J15" s="276">
        <v>0</v>
      </c>
      <c r="K15" s="276">
        <v>0</v>
      </c>
      <c r="L15" s="480">
        <v>0.1</v>
      </c>
      <c r="M15" s="480">
        <v>0</v>
      </c>
      <c r="N15" s="480">
        <v>0</v>
      </c>
      <c r="O15" s="480">
        <v>1.8</v>
      </c>
      <c r="P15" s="480">
        <v>0</v>
      </c>
      <c r="Q15" s="480">
        <v>0</v>
      </c>
      <c r="R15" s="281">
        <v>405</v>
      </c>
      <c r="S15" s="281">
        <v>403</v>
      </c>
      <c r="T15" s="277"/>
      <c r="U15" s="277"/>
      <c r="V15" s="278">
        <f t="shared" si="0"/>
        <v>3.3</v>
      </c>
      <c r="W15" s="278">
        <f t="shared" si="1"/>
        <v>4.4000000000000004</v>
      </c>
      <c r="X15" s="278">
        <f t="shared" si="2"/>
        <v>0.1</v>
      </c>
      <c r="Y15" s="279">
        <f t="shared" si="3"/>
        <v>1.8</v>
      </c>
      <c r="Z15" s="1007"/>
      <c r="AA15" s="1001"/>
      <c r="AB15" s="1001"/>
      <c r="AC15" s="1001"/>
      <c r="AD15" s="1001"/>
      <c r="AE15" s="1001"/>
      <c r="AF15" s="1001"/>
      <c r="AG15" s="1001"/>
      <c r="AH15" s="1001"/>
      <c r="AI15" s="1009"/>
      <c r="AJ15" s="1009"/>
    </row>
    <row r="16" spans="1:36" ht="15.75" x14ac:dyDescent="0.25">
      <c r="A16" s="908"/>
      <c r="B16" s="911"/>
      <c r="C16" s="911"/>
      <c r="D16" s="922"/>
      <c r="E16" s="280"/>
      <c r="F16" s="280"/>
      <c r="G16" s="280"/>
      <c r="H16" s="280"/>
      <c r="I16" s="280"/>
      <c r="J16" s="280"/>
      <c r="K16" s="280"/>
      <c r="L16" s="479"/>
      <c r="M16" s="479"/>
      <c r="N16" s="479"/>
      <c r="O16" s="479"/>
      <c r="P16" s="479"/>
      <c r="Q16" s="479"/>
      <c r="R16" s="281"/>
      <c r="S16" s="281"/>
      <c r="T16" s="281"/>
      <c r="U16" s="281"/>
      <c r="V16" s="278">
        <f t="shared" si="0"/>
        <v>0</v>
      </c>
      <c r="W16" s="278">
        <f t="shared" si="1"/>
        <v>0</v>
      </c>
      <c r="X16" s="278">
        <f t="shared" si="2"/>
        <v>0</v>
      </c>
      <c r="Y16" s="279">
        <f t="shared" si="3"/>
        <v>0</v>
      </c>
      <c r="Z16" s="1007"/>
      <c r="AA16" s="1001"/>
      <c r="AB16" s="1001"/>
      <c r="AC16" s="1001"/>
      <c r="AD16" s="1001"/>
      <c r="AE16" s="1001"/>
      <c r="AF16" s="1001"/>
      <c r="AG16" s="1001"/>
      <c r="AH16" s="1001"/>
      <c r="AI16" s="1009"/>
      <c r="AJ16" s="1009"/>
    </row>
    <row r="17" spans="1:36" ht="15.75" x14ac:dyDescent="0.25">
      <c r="A17" s="908"/>
      <c r="B17" s="911"/>
      <c r="C17" s="911"/>
      <c r="D17" s="910"/>
      <c r="E17" s="276"/>
      <c r="F17" s="276"/>
      <c r="G17" s="276"/>
      <c r="H17" s="276"/>
      <c r="I17" s="276"/>
      <c r="J17" s="276"/>
      <c r="K17" s="276"/>
      <c r="L17" s="480"/>
      <c r="M17" s="480"/>
      <c r="N17" s="480"/>
      <c r="O17" s="480"/>
      <c r="P17" s="480"/>
      <c r="Q17" s="480"/>
      <c r="R17" s="277"/>
      <c r="S17" s="277"/>
      <c r="T17" s="277"/>
      <c r="U17" s="277"/>
      <c r="V17" s="278">
        <f t="shared" si="0"/>
        <v>0</v>
      </c>
      <c r="W17" s="278">
        <f t="shared" si="1"/>
        <v>0</v>
      </c>
      <c r="X17" s="278">
        <f t="shared" si="2"/>
        <v>0</v>
      </c>
      <c r="Y17" s="279">
        <f t="shared" si="3"/>
        <v>0</v>
      </c>
      <c r="Z17" s="1007"/>
      <c r="AA17" s="1001"/>
      <c r="AB17" s="1001"/>
      <c r="AC17" s="1001"/>
      <c r="AD17" s="1001"/>
      <c r="AE17" s="1001"/>
      <c r="AF17" s="1001"/>
      <c r="AG17" s="1001"/>
      <c r="AH17" s="1001"/>
      <c r="AI17" s="1009"/>
      <c r="AJ17" s="1009"/>
    </row>
    <row r="18" spans="1:36" ht="15.75" x14ac:dyDescent="0.25">
      <c r="A18" s="908">
        <v>2</v>
      </c>
      <c r="B18" s="911" t="s">
        <v>671</v>
      </c>
      <c r="C18" s="1282" t="s">
        <v>88</v>
      </c>
      <c r="D18" s="1271">
        <f>160*0.9</f>
        <v>144</v>
      </c>
      <c r="E18" s="280" t="s">
        <v>685</v>
      </c>
      <c r="F18" s="280">
        <v>8</v>
      </c>
      <c r="G18" s="280">
        <v>16.5</v>
      </c>
      <c r="H18" s="280">
        <v>8.3000000000000007</v>
      </c>
      <c r="I18" s="280">
        <v>8.1999999999999993</v>
      </c>
      <c r="J18" s="280">
        <v>11.4</v>
      </c>
      <c r="K18" s="280">
        <v>8</v>
      </c>
      <c r="L18" s="479">
        <v>1.7</v>
      </c>
      <c r="M18" s="479">
        <v>3.8</v>
      </c>
      <c r="N18" s="479">
        <v>3.2</v>
      </c>
      <c r="O18" s="479">
        <v>3.3</v>
      </c>
      <c r="P18" s="479">
        <v>2.7</v>
      </c>
      <c r="Q18" s="479">
        <v>4.5</v>
      </c>
      <c r="R18" s="277">
        <v>405</v>
      </c>
      <c r="S18" s="277">
        <v>404</v>
      </c>
      <c r="T18" s="277"/>
      <c r="U18" s="277"/>
      <c r="V18" s="278">
        <f t="shared" si="0"/>
        <v>10.933333333333332</v>
      </c>
      <c r="W18" s="278">
        <f t="shared" si="1"/>
        <v>9.2000000000000011</v>
      </c>
      <c r="X18" s="278">
        <f t="shared" si="2"/>
        <v>2.9</v>
      </c>
      <c r="Y18" s="279">
        <f t="shared" si="3"/>
        <v>3.5</v>
      </c>
      <c r="Z18" s="1007">
        <f>SUM(V18:V21)</f>
        <v>38.56666666666667</v>
      </c>
      <c r="AA18" s="1001">
        <f>SUM(W18:W21)</f>
        <v>41.36666666666666</v>
      </c>
      <c r="AB18" s="1001">
        <f>SUM(X18:X21)</f>
        <v>54.599999999999994</v>
      </c>
      <c r="AC18" s="1001">
        <f>SUM(Y18:Y21)</f>
        <v>62.333333333333336</v>
      </c>
      <c r="AD18" s="1001">
        <f t="shared" ref="AD18:AG27" si="5">Z18*0.38*0.9*SQRT(3)</f>
        <v>22.84540374167198</v>
      </c>
      <c r="AE18" s="1001">
        <f t="shared" si="5"/>
        <v>24.504015594999931</v>
      </c>
      <c r="AF18" s="1001">
        <f t="shared" si="5"/>
        <v>32.342931139895157</v>
      </c>
      <c r="AG18" s="1001">
        <f t="shared" si="5"/>
        <v>36.923859115753324</v>
      </c>
      <c r="AH18" s="1001">
        <f>MAX(Z18:AC21)</f>
        <v>62.333333333333336</v>
      </c>
      <c r="AI18" s="1009">
        <f t="shared" ref="AI18" si="6">AH18*0.38*0.9*SQRT(3)</f>
        <v>36.923859115753324</v>
      </c>
      <c r="AJ18" s="1009">
        <f>D18-AI18</f>
        <v>107.07614088424668</v>
      </c>
    </row>
    <row r="19" spans="1:36" ht="15.75" x14ac:dyDescent="0.25">
      <c r="A19" s="908"/>
      <c r="B19" s="911"/>
      <c r="C19" s="1282"/>
      <c r="D19" s="917"/>
      <c r="E19" s="276" t="s">
        <v>686</v>
      </c>
      <c r="F19" s="276">
        <v>12.3</v>
      </c>
      <c r="G19" s="276">
        <v>7.8</v>
      </c>
      <c r="H19" s="276">
        <v>36.6</v>
      </c>
      <c r="I19" s="276">
        <v>22.4</v>
      </c>
      <c r="J19" s="276">
        <v>18.2</v>
      </c>
      <c r="K19" s="276">
        <v>32.1</v>
      </c>
      <c r="L19" s="480">
        <v>35.299999999999997</v>
      </c>
      <c r="M19" s="480">
        <v>45.8</v>
      </c>
      <c r="N19" s="480">
        <v>48.1</v>
      </c>
      <c r="O19" s="480">
        <v>36.1</v>
      </c>
      <c r="P19" s="480">
        <v>48.8</v>
      </c>
      <c r="Q19" s="480">
        <v>41.8</v>
      </c>
      <c r="R19" s="277">
        <v>405</v>
      </c>
      <c r="S19" s="277">
        <v>404</v>
      </c>
      <c r="T19" s="277"/>
      <c r="U19" s="277"/>
      <c r="V19" s="278">
        <f t="shared" si="0"/>
        <v>18.900000000000002</v>
      </c>
      <c r="W19" s="278">
        <f t="shared" si="1"/>
        <v>24.233333333333331</v>
      </c>
      <c r="X19" s="278">
        <f t="shared" si="2"/>
        <v>43.066666666666663</v>
      </c>
      <c r="Y19" s="279">
        <f t="shared" si="3"/>
        <v>42.233333333333334</v>
      </c>
      <c r="Z19" s="1007"/>
      <c r="AA19" s="1001"/>
      <c r="AB19" s="1001"/>
      <c r="AC19" s="1001"/>
      <c r="AD19" s="1001"/>
      <c r="AE19" s="1001"/>
      <c r="AF19" s="1001"/>
      <c r="AG19" s="1001"/>
      <c r="AH19" s="1001"/>
      <c r="AI19" s="1009"/>
      <c r="AJ19" s="1009"/>
    </row>
    <row r="20" spans="1:36" ht="15.75" x14ac:dyDescent="0.25">
      <c r="A20" s="908"/>
      <c r="B20" s="911"/>
      <c r="C20" s="1282"/>
      <c r="D20" s="917"/>
      <c r="E20" s="280" t="s">
        <v>687</v>
      </c>
      <c r="F20" s="280">
        <v>7.5</v>
      </c>
      <c r="G20" s="280">
        <v>18.5</v>
      </c>
      <c r="H20" s="280">
        <v>0.2</v>
      </c>
      <c r="I20" s="280">
        <v>10.199999999999999</v>
      </c>
      <c r="J20" s="280">
        <v>12.4</v>
      </c>
      <c r="K20" s="280">
        <v>1.2</v>
      </c>
      <c r="L20" s="479">
        <v>4.8</v>
      </c>
      <c r="M20" s="479">
        <v>17.100000000000001</v>
      </c>
      <c r="N20" s="479">
        <v>4</v>
      </c>
      <c r="O20" s="479">
        <v>23.1</v>
      </c>
      <c r="P20" s="479">
        <v>18.8</v>
      </c>
      <c r="Q20" s="479">
        <v>7.9</v>
      </c>
      <c r="R20" s="277">
        <v>405</v>
      </c>
      <c r="S20" s="277">
        <v>404</v>
      </c>
      <c r="T20" s="277"/>
      <c r="U20" s="277"/>
      <c r="V20" s="278">
        <f t="shared" si="0"/>
        <v>8.7333333333333325</v>
      </c>
      <c r="W20" s="278">
        <f t="shared" si="1"/>
        <v>7.9333333333333336</v>
      </c>
      <c r="X20" s="278">
        <f t="shared" si="2"/>
        <v>8.6333333333333346</v>
      </c>
      <c r="Y20" s="279">
        <f t="shared" si="3"/>
        <v>16.600000000000001</v>
      </c>
      <c r="Z20" s="1007"/>
      <c r="AA20" s="1001"/>
      <c r="AB20" s="1001"/>
      <c r="AC20" s="1001"/>
      <c r="AD20" s="1001"/>
      <c r="AE20" s="1001"/>
      <c r="AF20" s="1001"/>
      <c r="AG20" s="1001"/>
      <c r="AH20" s="1001"/>
      <c r="AI20" s="1009"/>
      <c r="AJ20" s="1009"/>
    </row>
    <row r="21" spans="1:36" ht="15.75" x14ac:dyDescent="0.25">
      <c r="A21" s="908"/>
      <c r="B21" s="911"/>
      <c r="C21" s="1282"/>
      <c r="D21" s="1272"/>
      <c r="E21" s="276"/>
      <c r="F21" s="276"/>
      <c r="G21" s="276"/>
      <c r="H21" s="276"/>
      <c r="I21" s="276"/>
      <c r="J21" s="276"/>
      <c r="K21" s="276"/>
      <c r="L21" s="480"/>
      <c r="M21" s="480"/>
      <c r="N21" s="480"/>
      <c r="O21" s="480"/>
      <c r="P21" s="480"/>
      <c r="Q21" s="480"/>
      <c r="R21" s="277"/>
      <c r="S21" s="277"/>
      <c r="T21" s="277"/>
      <c r="U21" s="277"/>
      <c r="V21" s="278">
        <f t="shared" si="0"/>
        <v>0</v>
      </c>
      <c r="W21" s="278">
        <f t="shared" si="1"/>
        <v>0</v>
      </c>
      <c r="X21" s="278">
        <f t="shared" si="2"/>
        <v>0</v>
      </c>
      <c r="Y21" s="279">
        <f t="shared" si="3"/>
        <v>0</v>
      </c>
      <c r="Z21" s="1007"/>
      <c r="AA21" s="1001"/>
      <c r="AB21" s="1001"/>
      <c r="AC21" s="1001"/>
      <c r="AD21" s="1001"/>
      <c r="AE21" s="1001"/>
      <c r="AF21" s="1001"/>
      <c r="AG21" s="1001"/>
      <c r="AH21" s="1001"/>
      <c r="AI21" s="1009"/>
      <c r="AJ21" s="1009"/>
    </row>
    <row r="22" spans="1:36" ht="15.75" x14ac:dyDescent="0.25">
      <c r="A22" s="886">
        <v>3</v>
      </c>
      <c r="B22" s="889" t="s">
        <v>147</v>
      </c>
      <c r="C22" s="911" t="s">
        <v>688</v>
      </c>
      <c r="D22" s="1026">
        <f>(100+400)*0.9</f>
        <v>450</v>
      </c>
      <c r="E22" s="280" t="s">
        <v>689</v>
      </c>
      <c r="F22" s="280"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479">
        <v>0</v>
      </c>
      <c r="M22" s="479">
        <v>0</v>
      </c>
      <c r="N22" s="479">
        <v>0</v>
      </c>
      <c r="O22" s="479">
        <v>0</v>
      </c>
      <c r="P22" s="479">
        <v>0</v>
      </c>
      <c r="Q22" s="479">
        <v>0</v>
      </c>
      <c r="R22" s="277">
        <v>412</v>
      </c>
      <c r="S22" s="277">
        <v>412</v>
      </c>
      <c r="T22" s="277"/>
      <c r="U22" s="277"/>
      <c r="V22" s="278">
        <f t="shared" si="0"/>
        <v>0</v>
      </c>
      <c r="W22" s="278">
        <f t="shared" si="1"/>
        <v>0</v>
      </c>
      <c r="X22" s="278">
        <f t="shared" si="2"/>
        <v>0</v>
      </c>
      <c r="Y22" s="279">
        <f t="shared" si="3"/>
        <v>0</v>
      </c>
      <c r="Z22" s="1007">
        <f>SUM(V22:V26)</f>
        <v>22.933333333333334</v>
      </c>
      <c r="AA22" s="1001">
        <f>SUM(W22:W26)</f>
        <v>22.633333333333329</v>
      </c>
      <c r="AB22" s="1001">
        <f>SUM(X22:X26)</f>
        <v>67</v>
      </c>
      <c r="AC22" s="1001">
        <f>SUM(Y22:Y26)</f>
        <v>62.666666666666664</v>
      </c>
      <c r="AD22" s="1001">
        <f t="shared" ref="AD22" si="7">Z22*0.38*0.9*SQRT(3)</f>
        <v>13.584820893924217</v>
      </c>
      <c r="AE22" s="1001">
        <f t="shared" si="5"/>
        <v>13.407112481067649</v>
      </c>
      <c r="AF22" s="1001">
        <f t="shared" si="5"/>
        <v>39.688212204633253</v>
      </c>
      <c r="AG22" s="1001">
        <f t="shared" si="5"/>
        <v>37.121312907816176</v>
      </c>
      <c r="AH22" s="1001">
        <f>MAX(Z22:AC26)</f>
        <v>67</v>
      </c>
      <c r="AI22" s="1009">
        <f t="shared" ref="AI22" si="8">AH22*0.38*0.9*SQRT(3)</f>
        <v>39.688212204633253</v>
      </c>
      <c r="AJ22" s="1009">
        <f>D22-AI22</f>
        <v>410.31178779536674</v>
      </c>
    </row>
    <row r="23" spans="1:36" ht="15.75" x14ac:dyDescent="0.25">
      <c r="A23" s="886"/>
      <c r="B23" s="889"/>
      <c r="C23" s="911"/>
      <c r="D23" s="922"/>
      <c r="E23" s="280" t="s">
        <v>690</v>
      </c>
      <c r="F23" s="280">
        <v>18.2</v>
      </c>
      <c r="G23" s="280">
        <v>26.9</v>
      </c>
      <c r="H23" s="280">
        <v>23.7</v>
      </c>
      <c r="I23" s="280">
        <v>19.2</v>
      </c>
      <c r="J23" s="280">
        <v>25.4</v>
      </c>
      <c r="K23" s="280">
        <v>23.3</v>
      </c>
      <c r="L23" s="479">
        <v>58</v>
      </c>
      <c r="M23" s="479">
        <v>79</v>
      </c>
      <c r="N23" s="479">
        <v>64</v>
      </c>
      <c r="O23" s="479">
        <v>56</v>
      </c>
      <c r="P23" s="479">
        <v>70</v>
      </c>
      <c r="Q23" s="479">
        <v>62</v>
      </c>
      <c r="R23" s="281">
        <v>412</v>
      </c>
      <c r="S23" s="281">
        <v>412</v>
      </c>
      <c r="T23" s="281"/>
      <c r="U23" s="281"/>
      <c r="V23" s="278">
        <f t="shared" si="0"/>
        <v>22.933333333333334</v>
      </c>
      <c r="W23" s="278">
        <f t="shared" si="1"/>
        <v>22.633333333333329</v>
      </c>
      <c r="X23" s="278">
        <f t="shared" si="2"/>
        <v>67</v>
      </c>
      <c r="Y23" s="279">
        <f t="shared" si="3"/>
        <v>62.666666666666664</v>
      </c>
      <c r="Z23" s="1007"/>
      <c r="AA23" s="1001"/>
      <c r="AB23" s="1001"/>
      <c r="AC23" s="1001"/>
      <c r="AD23" s="1001"/>
      <c r="AE23" s="1001"/>
      <c r="AF23" s="1001"/>
      <c r="AG23" s="1001"/>
      <c r="AH23" s="1001"/>
      <c r="AI23" s="1009"/>
      <c r="AJ23" s="1009"/>
    </row>
    <row r="24" spans="1:36" ht="15.75" x14ac:dyDescent="0.25">
      <c r="A24" s="886"/>
      <c r="B24" s="889"/>
      <c r="C24" s="911"/>
      <c r="D24" s="922"/>
      <c r="E24" s="276" t="s">
        <v>691</v>
      </c>
      <c r="F24" s="276"/>
      <c r="G24" s="276"/>
      <c r="H24" s="276"/>
      <c r="I24" s="276"/>
      <c r="J24" s="276"/>
      <c r="K24" s="276"/>
      <c r="L24" s="480"/>
      <c r="M24" s="480"/>
      <c r="N24" s="480"/>
      <c r="O24" s="480"/>
      <c r="P24" s="480"/>
      <c r="Q24" s="480"/>
      <c r="R24" s="277"/>
      <c r="S24" s="277"/>
      <c r="T24" s="277"/>
      <c r="U24" s="277"/>
      <c r="V24" s="278">
        <f t="shared" si="0"/>
        <v>0</v>
      </c>
      <c r="W24" s="278">
        <f t="shared" si="1"/>
        <v>0</v>
      </c>
      <c r="X24" s="278">
        <f t="shared" si="2"/>
        <v>0</v>
      </c>
      <c r="Y24" s="279">
        <f t="shared" si="3"/>
        <v>0</v>
      </c>
      <c r="Z24" s="1007"/>
      <c r="AA24" s="1001"/>
      <c r="AB24" s="1001"/>
      <c r="AC24" s="1001"/>
      <c r="AD24" s="1001"/>
      <c r="AE24" s="1001"/>
      <c r="AF24" s="1001"/>
      <c r="AG24" s="1001"/>
      <c r="AH24" s="1001"/>
      <c r="AI24" s="1009"/>
      <c r="AJ24" s="1009"/>
    </row>
    <row r="25" spans="1:36" ht="15.75" x14ac:dyDescent="0.25">
      <c r="A25" s="886"/>
      <c r="B25" s="889"/>
      <c r="C25" s="911"/>
      <c r="D25" s="922"/>
      <c r="E25" s="280"/>
      <c r="F25" s="280"/>
      <c r="G25" s="280"/>
      <c r="H25" s="280"/>
      <c r="I25" s="280"/>
      <c r="J25" s="280"/>
      <c r="K25" s="280"/>
      <c r="L25" s="479"/>
      <c r="M25" s="479"/>
      <c r="N25" s="479"/>
      <c r="O25" s="479"/>
      <c r="P25" s="479"/>
      <c r="Q25" s="479"/>
      <c r="R25" s="281"/>
      <c r="S25" s="281"/>
      <c r="T25" s="281"/>
      <c r="U25" s="281"/>
      <c r="V25" s="278">
        <f t="shared" si="0"/>
        <v>0</v>
      </c>
      <c r="W25" s="278">
        <f t="shared" si="1"/>
        <v>0</v>
      </c>
      <c r="X25" s="278">
        <f t="shared" si="2"/>
        <v>0</v>
      </c>
      <c r="Y25" s="279">
        <f t="shared" si="3"/>
        <v>0</v>
      </c>
      <c r="Z25" s="1007"/>
      <c r="AA25" s="1001"/>
      <c r="AB25" s="1001"/>
      <c r="AC25" s="1001"/>
      <c r="AD25" s="1001"/>
      <c r="AE25" s="1001"/>
      <c r="AF25" s="1001"/>
      <c r="AG25" s="1001"/>
      <c r="AH25" s="1001"/>
      <c r="AI25" s="1009"/>
      <c r="AJ25" s="1009"/>
    </row>
    <row r="26" spans="1:36" ht="15.75" x14ac:dyDescent="0.25">
      <c r="A26" s="886"/>
      <c r="B26" s="889"/>
      <c r="C26" s="911"/>
      <c r="D26" s="910"/>
      <c r="E26" s="276"/>
      <c r="F26" s="276"/>
      <c r="G26" s="276"/>
      <c r="H26" s="276"/>
      <c r="I26" s="276"/>
      <c r="J26" s="276"/>
      <c r="K26" s="276"/>
      <c r="L26" s="480"/>
      <c r="M26" s="480"/>
      <c r="N26" s="480"/>
      <c r="O26" s="480"/>
      <c r="P26" s="480"/>
      <c r="Q26" s="480"/>
      <c r="R26" s="277"/>
      <c r="S26" s="277"/>
      <c r="T26" s="277"/>
      <c r="U26" s="277"/>
      <c r="V26" s="278">
        <f t="shared" si="0"/>
        <v>0</v>
      </c>
      <c r="W26" s="278">
        <f t="shared" si="1"/>
        <v>0</v>
      </c>
      <c r="X26" s="278">
        <f t="shared" si="2"/>
        <v>0</v>
      </c>
      <c r="Y26" s="279">
        <f t="shared" si="3"/>
        <v>0</v>
      </c>
      <c r="Z26" s="1007"/>
      <c r="AA26" s="1001"/>
      <c r="AB26" s="1001"/>
      <c r="AC26" s="1001"/>
      <c r="AD26" s="1001"/>
      <c r="AE26" s="1001"/>
      <c r="AF26" s="1001"/>
      <c r="AG26" s="1001"/>
      <c r="AH26" s="1001"/>
      <c r="AI26" s="1009"/>
      <c r="AJ26" s="1009"/>
    </row>
    <row r="27" spans="1:36" ht="31.5" x14ac:dyDescent="0.25">
      <c r="A27" s="886">
        <v>4</v>
      </c>
      <c r="B27" s="889" t="s">
        <v>74</v>
      </c>
      <c r="C27" s="1270" t="s">
        <v>692</v>
      </c>
      <c r="D27" s="1271">
        <f>(250+320)*0.9</f>
        <v>513</v>
      </c>
      <c r="E27" s="280" t="s">
        <v>693</v>
      </c>
      <c r="F27" s="280">
        <v>30.4</v>
      </c>
      <c r="G27" s="280">
        <v>35.1</v>
      </c>
      <c r="H27" s="280">
        <v>24.8</v>
      </c>
      <c r="I27" s="280">
        <v>32.4</v>
      </c>
      <c r="J27" s="280">
        <v>34.1</v>
      </c>
      <c r="K27" s="280">
        <v>42.1</v>
      </c>
      <c r="L27" s="479">
        <v>10.7</v>
      </c>
      <c r="M27" s="479">
        <v>34.299999999999997</v>
      </c>
      <c r="N27" s="479">
        <v>28.7</v>
      </c>
      <c r="O27" s="479">
        <v>15.9</v>
      </c>
      <c r="P27" s="479">
        <v>24.2</v>
      </c>
      <c r="Q27" s="479">
        <v>29.4</v>
      </c>
      <c r="R27" s="277">
        <v>403</v>
      </c>
      <c r="S27" s="277">
        <v>401</v>
      </c>
      <c r="T27" s="277"/>
      <c r="U27" s="277"/>
      <c r="V27" s="278">
        <f t="shared" si="0"/>
        <v>30.099999999999998</v>
      </c>
      <c r="W27" s="278">
        <f t="shared" si="1"/>
        <v>36.199999999999996</v>
      </c>
      <c r="X27" s="278">
        <f t="shared" si="2"/>
        <v>24.566666666666666</v>
      </c>
      <c r="Y27" s="279">
        <f t="shared" si="3"/>
        <v>23.166666666666668</v>
      </c>
      <c r="Z27" s="1007">
        <f>SUM(V27:V33)</f>
        <v>131.6</v>
      </c>
      <c r="AA27" s="1001">
        <f>SUM(W27:W33)</f>
        <v>118.06666666666666</v>
      </c>
      <c r="AB27" s="1001">
        <f>SUM(X27:X33)</f>
        <v>140.1</v>
      </c>
      <c r="AC27" s="1001">
        <f>SUM(Y27:Y33)</f>
        <v>126.33333333333334</v>
      </c>
      <c r="AD27" s="1001">
        <f t="shared" ref="AD27" si="9">Z27*0.38*0.9*SQRT(3)</f>
        <v>77.954757106413965</v>
      </c>
      <c r="AE27" s="1001">
        <f t="shared" si="5"/>
        <v>69.938133148662175</v>
      </c>
      <c r="AF27" s="1001">
        <f t="shared" si="5"/>
        <v>82.989828804016696</v>
      </c>
      <c r="AG27" s="1001">
        <f t="shared" si="5"/>
        <v>74.834987191820915</v>
      </c>
      <c r="AH27" s="1001">
        <f>MAX(Z27:AC33)</f>
        <v>140.1</v>
      </c>
      <c r="AI27" s="1009">
        <f t="shared" ref="AI27" si="10">AH27*0.38*0.9*SQRT(3)</f>
        <v>82.989828804016696</v>
      </c>
      <c r="AJ27" s="1009">
        <f>D27-AI27</f>
        <v>430.01017119598328</v>
      </c>
    </row>
    <row r="28" spans="1:36" ht="15.75" x14ac:dyDescent="0.25">
      <c r="A28" s="886"/>
      <c r="B28" s="889"/>
      <c r="C28" s="1270"/>
      <c r="D28" s="917"/>
      <c r="E28" s="276" t="s">
        <v>694</v>
      </c>
      <c r="F28" s="276">
        <v>14</v>
      </c>
      <c r="G28" s="276">
        <v>15.3</v>
      </c>
      <c r="H28" s="276">
        <v>34.799999999999997</v>
      </c>
      <c r="I28" s="276">
        <v>10.1</v>
      </c>
      <c r="J28" s="276">
        <v>10</v>
      </c>
      <c r="K28" s="276">
        <v>12.1</v>
      </c>
      <c r="L28" s="480">
        <v>46.3</v>
      </c>
      <c r="M28" s="480">
        <v>27.1</v>
      </c>
      <c r="N28" s="480">
        <v>67.5</v>
      </c>
      <c r="O28" s="480">
        <v>1</v>
      </c>
      <c r="P28" s="480">
        <v>3.9</v>
      </c>
      <c r="Q28" s="480">
        <v>7</v>
      </c>
      <c r="R28" s="277">
        <v>403</v>
      </c>
      <c r="S28" s="277">
        <v>401</v>
      </c>
      <c r="T28" s="277"/>
      <c r="U28" s="277"/>
      <c r="V28" s="278">
        <f t="shared" si="0"/>
        <v>21.366666666666664</v>
      </c>
      <c r="W28" s="278">
        <f t="shared" si="1"/>
        <v>10.733333333333334</v>
      </c>
      <c r="X28" s="278">
        <f t="shared" si="2"/>
        <v>46.966666666666669</v>
      </c>
      <c r="Y28" s="279">
        <f t="shared" si="3"/>
        <v>3.9666666666666668</v>
      </c>
      <c r="Z28" s="1007"/>
      <c r="AA28" s="1001"/>
      <c r="AB28" s="1001"/>
      <c r="AC28" s="1001"/>
      <c r="AD28" s="1001"/>
      <c r="AE28" s="1001"/>
      <c r="AF28" s="1001"/>
      <c r="AG28" s="1001"/>
      <c r="AH28" s="1001"/>
      <c r="AI28" s="1009"/>
      <c r="AJ28" s="1009"/>
    </row>
    <row r="29" spans="1:36" ht="15.75" x14ac:dyDescent="0.25">
      <c r="A29" s="886"/>
      <c r="B29" s="889"/>
      <c r="C29" s="1270"/>
      <c r="D29" s="917"/>
      <c r="E29" s="280" t="s">
        <v>695</v>
      </c>
      <c r="F29" s="280">
        <v>101.3</v>
      </c>
      <c r="G29" s="280">
        <v>76.599999999999994</v>
      </c>
      <c r="H29" s="280">
        <v>62.5</v>
      </c>
      <c r="I29" s="280">
        <v>91.6</v>
      </c>
      <c r="J29" s="280">
        <v>62.6</v>
      </c>
      <c r="K29" s="280">
        <v>59.2</v>
      </c>
      <c r="L29" s="479">
        <v>75.3</v>
      </c>
      <c r="M29" s="479">
        <v>74.3</v>
      </c>
      <c r="N29" s="479">
        <v>56.1</v>
      </c>
      <c r="O29" s="479">
        <v>108.9</v>
      </c>
      <c r="P29" s="479">
        <v>107</v>
      </c>
      <c r="Q29" s="479">
        <v>81.7</v>
      </c>
      <c r="R29" s="277">
        <v>403</v>
      </c>
      <c r="S29" s="277">
        <v>401</v>
      </c>
      <c r="T29" s="277"/>
      <c r="U29" s="277"/>
      <c r="V29" s="278">
        <f t="shared" si="0"/>
        <v>80.133333333333326</v>
      </c>
      <c r="W29" s="278">
        <f t="shared" si="1"/>
        <v>71.133333333333326</v>
      </c>
      <c r="X29" s="278">
        <f t="shared" si="2"/>
        <v>68.566666666666663</v>
      </c>
      <c r="Y29" s="279">
        <f t="shared" si="3"/>
        <v>99.2</v>
      </c>
      <c r="Z29" s="1007"/>
      <c r="AA29" s="1001"/>
      <c r="AB29" s="1001"/>
      <c r="AC29" s="1001"/>
      <c r="AD29" s="1001"/>
      <c r="AE29" s="1001"/>
      <c r="AF29" s="1001"/>
      <c r="AG29" s="1001"/>
      <c r="AH29" s="1001"/>
      <c r="AI29" s="1009"/>
      <c r="AJ29" s="1009"/>
    </row>
    <row r="30" spans="1:36" ht="15.75" x14ac:dyDescent="0.25">
      <c r="A30" s="886"/>
      <c r="B30" s="889"/>
      <c r="C30" s="1270"/>
      <c r="D30" s="917"/>
      <c r="E30" s="276" t="s">
        <v>691</v>
      </c>
      <c r="F30" s="276"/>
      <c r="G30" s="276"/>
      <c r="H30" s="276"/>
      <c r="I30" s="276"/>
      <c r="J30" s="276"/>
      <c r="K30" s="276"/>
      <c r="L30" s="480"/>
      <c r="M30" s="480"/>
      <c r="N30" s="480"/>
      <c r="O30" s="480"/>
      <c r="P30" s="480"/>
      <c r="Q30" s="480"/>
      <c r="R30" s="277"/>
      <c r="S30" s="277"/>
      <c r="T30" s="277"/>
      <c r="U30" s="277"/>
      <c r="V30" s="278">
        <f t="shared" si="0"/>
        <v>0</v>
      </c>
      <c r="W30" s="278">
        <f t="shared" si="1"/>
        <v>0</v>
      </c>
      <c r="X30" s="278">
        <f t="shared" si="2"/>
        <v>0</v>
      </c>
      <c r="Y30" s="279">
        <f t="shared" si="3"/>
        <v>0</v>
      </c>
      <c r="Z30" s="1007"/>
      <c r="AA30" s="1001"/>
      <c r="AB30" s="1001"/>
      <c r="AC30" s="1001"/>
      <c r="AD30" s="1001"/>
      <c r="AE30" s="1001"/>
      <c r="AF30" s="1001"/>
      <c r="AG30" s="1001"/>
      <c r="AH30" s="1001"/>
      <c r="AI30" s="1009"/>
      <c r="AJ30" s="1009"/>
    </row>
    <row r="31" spans="1:36" ht="15.75" x14ac:dyDescent="0.25">
      <c r="A31" s="886"/>
      <c r="B31" s="889"/>
      <c r="C31" s="1270"/>
      <c r="D31" s="917"/>
      <c r="E31" s="276"/>
      <c r="F31" s="276"/>
      <c r="G31" s="276"/>
      <c r="H31" s="276"/>
      <c r="I31" s="276"/>
      <c r="J31" s="276"/>
      <c r="K31" s="276"/>
      <c r="L31" s="480"/>
      <c r="M31" s="480"/>
      <c r="N31" s="480"/>
      <c r="O31" s="480"/>
      <c r="P31" s="480"/>
      <c r="Q31" s="480"/>
      <c r="R31" s="277"/>
      <c r="S31" s="277"/>
      <c r="T31" s="277"/>
      <c r="U31" s="277"/>
      <c r="V31" s="278">
        <f t="shared" si="0"/>
        <v>0</v>
      </c>
      <c r="W31" s="278">
        <f t="shared" si="1"/>
        <v>0</v>
      </c>
      <c r="X31" s="278">
        <f t="shared" si="2"/>
        <v>0</v>
      </c>
      <c r="Y31" s="279">
        <f t="shared" si="3"/>
        <v>0</v>
      </c>
      <c r="Z31" s="1007"/>
      <c r="AA31" s="1001"/>
      <c r="AB31" s="1001"/>
      <c r="AC31" s="1001"/>
      <c r="AD31" s="1001"/>
      <c r="AE31" s="1001"/>
      <c r="AF31" s="1001"/>
      <c r="AG31" s="1001"/>
      <c r="AH31" s="1001"/>
      <c r="AI31" s="1009"/>
      <c r="AJ31" s="1009"/>
    </row>
    <row r="32" spans="1:36" ht="19.5" customHeight="1" x14ac:dyDescent="0.25">
      <c r="A32" s="886"/>
      <c r="B32" s="889"/>
      <c r="C32" s="1270"/>
      <c r="D32" s="917"/>
      <c r="E32" s="280"/>
      <c r="F32" s="280"/>
      <c r="G32" s="280"/>
      <c r="H32" s="280"/>
      <c r="I32" s="280"/>
      <c r="J32" s="280"/>
      <c r="K32" s="280"/>
      <c r="L32" s="479"/>
      <c r="M32" s="479"/>
      <c r="N32" s="479"/>
      <c r="O32" s="479"/>
      <c r="P32" s="479"/>
      <c r="Q32" s="479"/>
      <c r="R32" s="281"/>
      <c r="S32" s="281"/>
      <c r="T32" s="281"/>
      <c r="U32" s="281"/>
      <c r="V32" s="278">
        <f t="shared" si="0"/>
        <v>0</v>
      </c>
      <c r="W32" s="278">
        <f t="shared" si="1"/>
        <v>0</v>
      </c>
      <c r="X32" s="278">
        <f t="shared" si="2"/>
        <v>0</v>
      </c>
      <c r="Y32" s="279">
        <f t="shared" si="3"/>
        <v>0</v>
      </c>
      <c r="Z32" s="1007"/>
      <c r="AA32" s="1001"/>
      <c r="AB32" s="1001"/>
      <c r="AC32" s="1001"/>
      <c r="AD32" s="1001"/>
      <c r="AE32" s="1001"/>
      <c r="AF32" s="1001"/>
      <c r="AG32" s="1001"/>
      <c r="AH32" s="1001"/>
      <c r="AI32" s="1009"/>
      <c r="AJ32" s="1009"/>
    </row>
    <row r="33" spans="1:36" ht="15.75" x14ac:dyDescent="0.25">
      <c r="A33" s="886"/>
      <c r="B33" s="889"/>
      <c r="C33" s="1270"/>
      <c r="D33" s="1272"/>
      <c r="E33" s="276"/>
      <c r="F33" s="276"/>
      <c r="G33" s="276"/>
      <c r="H33" s="276"/>
      <c r="I33" s="276"/>
      <c r="J33" s="276"/>
      <c r="K33" s="276"/>
      <c r="L33" s="480"/>
      <c r="M33" s="480"/>
      <c r="N33" s="480"/>
      <c r="O33" s="480"/>
      <c r="P33" s="480"/>
      <c r="Q33" s="480"/>
      <c r="R33" s="277"/>
      <c r="S33" s="277"/>
      <c r="T33" s="277"/>
      <c r="U33" s="277"/>
      <c r="V33" s="278">
        <f t="shared" si="0"/>
        <v>0</v>
      </c>
      <c r="W33" s="278">
        <f t="shared" si="1"/>
        <v>0</v>
      </c>
      <c r="X33" s="278">
        <f t="shared" si="2"/>
        <v>0</v>
      </c>
      <c r="Y33" s="279">
        <f t="shared" si="3"/>
        <v>0</v>
      </c>
      <c r="Z33" s="1007"/>
      <c r="AA33" s="1001"/>
      <c r="AB33" s="1001"/>
      <c r="AC33" s="1001"/>
      <c r="AD33" s="1001"/>
      <c r="AE33" s="1001"/>
      <c r="AF33" s="1001"/>
      <c r="AG33" s="1001"/>
      <c r="AH33" s="1001"/>
      <c r="AI33" s="1009"/>
      <c r="AJ33" s="1009"/>
    </row>
    <row r="34" spans="1:36" ht="15.75" x14ac:dyDescent="0.25">
      <c r="A34" s="886">
        <v>5</v>
      </c>
      <c r="B34" s="889" t="s">
        <v>44</v>
      </c>
      <c r="C34" s="889" t="s">
        <v>61</v>
      </c>
      <c r="D34" s="1023">
        <f>400*0.9</f>
        <v>360</v>
      </c>
      <c r="E34" s="280" t="s">
        <v>696</v>
      </c>
      <c r="F34" s="280">
        <v>67.8</v>
      </c>
      <c r="G34" s="280">
        <v>61</v>
      </c>
      <c r="H34" s="280">
        <v>55.2</v>
      </c>
      <c r="I34" s="280">
        <v>88.6</v>
      </c>
      <c r="J34" s="280">
        <v>52.4</v>
      </c>
      <c r="K34" s="280">
        <v>66.599999999999994</v>
      </c>
      <c r="L34" s="479">
        <v>74.2</v>
      </c>
      <c r="M34" s="479">
        <v>45.4</v>
      </c>
      <c r="N34" s="479">
        <v>32.299999999999997</v>
      </c>
      <c r="O34" s="479">
        <v>112.7</v>
      </c>
      <c r="P34" s="479">
        <v>60.7</v>
      </c>
      <c r="Q34" s="479">
        <v>58.9</v>
      </c>
      <c r="R34" s="277">
        <v>407</v>
      </c>
      <c r="S34" s="277">
        <v>404</v>
      </c>
      <c r="T34" s="277"/>
      <c r="U34" s="277"/>
      <c r="V34" s="278">
        <f t="shared" si="0"/>
        <v>61.333333333333336</v>
      </c>
      <c r="W34" s="278">
        <f t="shared" si="1"/>
        <v>69.2</v>
      </c>
      <c r="X34" s="278">
        <f t="shared" si="2"/>
        <v>50.633333333333326</v>
      </c>
      <c r="Y34" s="279">
        <f t="shared" si="3"/>
        <v>77.433333333333337</v>
      </c>
      <c r="Z34" s="1007">
        <f>SUM(V34:V41)</f>
        <v>133.6</v>
      </c>
      <c r="AA34" s="1001">
        <f>SUM(W34:W41)</f>
        <v>129.76666666666668</v>
      </c>
      <c r="AB34" s="1001">
        <f>SUM(X34:X41)</f>
        <v>167.73333333333335</v>
      </c>
      <c r="AC34" s="1001">
        <f>SUM(Y34:Y41)</f>
        <v>144.23333333333332</v>
      </c>
      <c r="AD34" s="1001">
        <f t="shared" ref="AD34:AG50" si="11">Z34*0.38*0.9*SQRT(3)</f>
        <v>79.139479858791091</v>
      </c>
      <c r="AE34" s="1001">
        <f t="shared" si="11"/>
        <v>76.868761250068289</v>
      </c>
      <c r="AF34" s="1001">
        <f t="shared" si="11"/>
        <v>99.358748166027141</v>
      </c>
      <c r="AG34" s="1001">
        <f t="shared" si="11"/>
        <v>85.438255825596059</v>
      </c>
      <c r="AH34" s="1001">
        <f>MAX(Z34:AC41)</f>
        <v>167.73333333333335</v>
      </c>
      <c r="AI34" s="1009">
        <f t="shared" ref="AI34" si="12">AH34*0.38*0.9*SQRT(3)</f>
        <v>99.358748166027141</v>
      </c>
      <c r="AJ34" s="1009">
        <f>D34-AI34</f>
        <v>260.64125183397289</v>
      </c>
    </row>
    <row r="35" spans="1:36" ht="15.75" x14ac:dyDescent="0.25">
      <c r="A35" s="886"/>
      <c r="B35" s="889"/>
      <c r="C35" s="889"/>
      <c r="D35" s="901"/>
      <c r="E35" s="276" t="s">
        <v>697</v>
      </c>
      <c r="F35" s="276">
        <v>45.1</v>
      </c>
      <c r="G35" s="276">
        <v>0.7</v>
      </c>
      <c r="H35" s="276">
        <v>39.799999999999997</v>
      </c>
      <c r="I35" s="276">
        <v>54.2</v>
      </c>
      <c r="J35" s="276">
        <v>6.2</v>
      </c>
      <c r="K35" s="276">
        <v>37.200000000000003</v>
      </c>
      <c r="L35" s="480">
        <v>39.799999999999997</v>
      </c>
      <c r="M35" s="480">
        <v>2.7</v>
      </c>
      <c r="N35" s="480">
        <v>19.8</v>
      </c>
      <c r="O35" s="480">
        <v>51</v>
      </c>
      <c r="P35" s="480">
        <v>10</v>
      </c>
      <c r="Q35" s="480">
        <v>27</v>
      </c>
      <c r="R35" s="277">
        <v>407</v>
      </c>
      <c r="S35" s="277">
        <v>404</v>
      </c>
      <c r="T35" s="277"/>
      <c r="U35" s="277"/>
      <c r="V35" s="278">
        <f t="shared" si="0"/>
        <v>28.533333333333331</v>
      </c>
      <c r="W35" s="278">
        <f t="shared" si="1"/>
        <v>32.533333333333339</v>
      </c>
      <c r="X35" s="278">
        <f t="shared" si="2"/>
        <v>20.766666666666666</v>
      </c>
      <c r="Y35" s="279">
        <f t="shared" si="3"/>
        <v>29.333333333333332</v>
      </c>
      <c r="Z35" s="1007"/>
      <c r="AA35" s="1001"/>
      <c r="AB35" s="1001"/>
      <c r="AC35" s="1001"/>
      <c r="AD35" s="1001"/>
      <c r="AE35" s="1001"/>
      <c r="AF35" s="1001"/>
      <c r="AG35" s="1001"/>
      <c r="AH35" s="1001"/>
      <c r="AI35" s="1009"/>
      <c r="AJ35" s="1009"/>
    </row>
    <row r="36" spans="1:36" ht="15.75" x14ac:dyDescent="0.25">
      <c r="A36" s="886"/>
      <c r="B36" s="889"/>
      <c r="C36" s="889"/>
      <c r="D36" s="901"/>
      <c r="E36" s="280" t="s">
        <v>698</v>
      </c>
      <c r="F36" s="280">
        <v>5.3</v>
      </c>
      <c r="G36" s="280">
        <v>2.2999999999999998</v>
      </c>
      <c r="H36" s="280">
        <v>0</v>
      </c>
      <c r="I36" s="280">
        <v>6.6</v>
      </c>
      <c r="J36" s="280">
        <v>6.5</v>
      </c>
      <c r="K36" s="280">
        <v>3.4</v>
      </c>
      <c r="L36" s="479">
        <v>3.1</v>
      </c>
      <c r="M36" s="479">
        <v>3.2</v>
      </c>
      <c r="N36" s="479">
        <v>1.6</v>
      </c>
      <c r="O36" s="479">
        <v>6.8</v>
      </c>
      <c r="P36" s="479">
        <v>4.8</v>
      </c>
      <c r="Q36" s="479">
        <v>24.7</v>
      </c>
      <c r="R36" s="281">
        <v>407</v>
      </c>
      <c r="S36" s="277">
        <v>404</v>
      </c>
      <c r="T36" s="281"/>
      <c r="U36" s="277"/>
      <c r="V36" s="278">
        <f t="shared" si="0"/>
        <v>3.8</v>
      </c>
      <c r="W36" s="278">
        <f t="shared" si="1"/>
        <v>5.5</v>
      </c>
      <c r="X36" s="278">
        <f t="shared" si="2"/>
        <v>2.6333333333333333</v>
      </c>
      <c r="Y36" s="279">
        <f t="shared" si="3"/>
        <v>12.1</v>
      </c>
      <c r="Z36" s="1007"/>
      <c r="AA36" s="1001"/>
      <c r="AB36" s="1001"/>
      <c r="AC36" s="1001"/>
      <c r="AD36" s="1001"/>
      <c r="AE36" s="1001"/>
      <c r="AF36" s="1001"/>
      <c r="AG36" s="1001"/>
      <c r="AH36" s="1001"/>
      <c r="AI36" s="1009"/>
      <c r="AJ36" s="1009"/>
    </row>
    <row r="37" spans="1:36" ht="15.75" x14ac:dyDescent="0.25">
      <c r="A37" s="886"/>
      <c r="B37" s="889"/>
      <c r="C37" s="889"/>
      <c r="D37" s="901"/>
      <c r="E37" s="276" t="s">
        <v>699</v>
      </c>
      <c r="F37" s="276">
        <v>12</v>
      </c>
      <c r="G37" s="276">
        <v>2.7</v>
      </c>
      <c r="H37" s="276">
        <v>29.7</v>
      </c>
      <c r="I37" s="276">
        <v>12.6</v>
      </c>
      <c r="J37" s="276">
        <v>10.7</v>
      </c>
      <c r="K37" s="276">
        <v>22.7</v>
      </c>
      <c r="L37" s="480">
        <v>3.8</v>
      </c>
      <c r="M37" s="480">
        <v>13.3</v>
      </c>
      <c r="N37" s="480">
        <v>33.9</v>
      </c>
      <c r="O37" s="480">
        <v>2.4</v>
      </c>
      <c r="P37" s="480">
        <v>11.2</v>
      </c>
      <c r="Q37" s="480">
        <v>46</v>
      </c>
      <c r="R37" s="277">
        <v>407</v>
      </c>
      <c r="S37" s="277">
        <v>404</v>
      </c>
      <c r="T37" s="277"/>
      <c r="U37" s="277"/>
      <c r="V37" s="278">
        <f t="shared" si="0"/>
        <v>14.799999999999999</v>
      </c>
      <c r="W37" s="278">
        <f t="shared" si="1"/>
        <v>15.333333333333334</v>
      </c>
      <c r="X37" s="278">
        <f t="shared" si="2"/>
        <v>17</v>
      </c>
      <c r="Y37" s="279">
        <f t="shared" si="3"/>
        <v>19.866666666666667</v>
      </c>
      <c r="Z37" s="1007"/>
      <c r="AA37" s="1001"/>
      <c r="AB37" s="1001"/>
      <c r="AC37" s="1001"/>
      <c r="AD37" s="1001"/>
      <c r="AE37" s="1001"/>
      <c r="AF37" s="1001"/>
      <c r="AG37" s="1001"/>
      <c r="AH37" s="1001"/>
      <c r="AI37" s="1009"/>
      <c r="AJ37" s="1009"/>
    </row>
    <row r="38" spans="1:36" ht="15.75" x14ac:dyDescent="0.25">
      <c r="A38" s="886"/>
      <c r="B38" s="889"/>
      <c r="C38" s="889"/>
      <c r="D38" s="901"/>
      <c r="E38" s="280" t="s">
        <v>700</v>
      </c>
      <c r="F38" s="280">
        <v>25.2</v>
      </c>
      <c r="G38" s="280">
        <v>10.199999999999999</v>
      </c>
      <c r="H38" s="280">
        <v>40</v>
      </c>
      <c r="I38" s="280">
        <v>4.5999999999999996</v>
      </c>
      <c r="J38" s="280">
        <v>6.8</v>
      </c>
      <c r="K38" s="280">
        <v>10.199999999999999</v>
      </c>
      <c r="L38" s="479">
        <v>107.3</v>
      </c>
      <c r="M38" s="479">
        <v>54.3</v>
      </c>
      <c r="N38" s="479">
        <v>68.5</v>
      </c>
      <c r="O38" s="479">
        <v>9</v>
      </c>
      <c r="P38" s="479">
        <v>5.6</v>
      </c>
      <c r="Q38" s="479">
        <v>1.9</v>
      </c>
      <c r="R38" s="281">
        <v>407</v>
      </c>
      <c r="S38" s="277">
        <v>404</v>
      </c>
      <c r="T38" s="281"/>
      <c r="U38" s="277"/>
      <c r="V38" s="278">
        <f t="shared" si="0"/>
        <v>25.133333333333336</v>
      </c>
      <c r="W38" s="278">
        <f t="shared" si="1"/>
        <v>7.1999999999999993</v>
      </c>
      <c r="X38" s="278">
        <f t="shared" si="2"/>
        <v>76.7</v>
      </c>
      <c r="Y38" s="279">
        <f t="shared" si="3"/>
        <v>5.5</v>
      </c>
      <c r="Z38" s="1007"/>
      <c r="AA38" s="1001"/>
      <c r="AB38" s="1001"/>
      <c r="AC38" s="1001"/>
      <c r="AD38" s="1001"/>
      <c r="AE38" s="1001"/>
      <c r="AF38" s="1001"/>
      <c r="AG38" s="1001"/>
      <c r="AH38" s="1001"/>
      <c r="AI38" s="1009"/>
      <c r="AJ38" s="1009"/>
    </row>
    <row r="39" spans="1:36" ht="15.75" x14ac:dyDescent="0.25">
      <c r="A39" s="886"/>
      <c r="B39" s="889"/>
      <c r="C39" s="889"/>
      <c r="D39" s="901"/>
      <c r="E39" s="276"/>
      <c r="F39" s="276"/>
      <c r="G39" s="276"/>
      <c r="H39" s="276"/>
      <c r="I39" s="276"/>
      <c r="J39" s="276"/>
      <c r="K39" s="276"/>
      <c r="L39" s="480"/>
      <c r="M39" s="480"/>
      <c r="N39" s="480"/>
      <c r="O39" s="480"/>
      <c r="P39" s="480"/>
      <c r="Q39" s="480"/>
      <c r="R39" s="277"/>
      <c r="S39" s="277"/>
      <c r="T39" s="277"/>
      <c r="U39" s="277"/>
      <c r="V39" s="278">
        <f t="shared" si="0"/>
        <v>0</v>
      </c>
      <c r="W39" s="278">
        <f t="shared" si="1"/>
        <v>0</v>
      </c>
      <c r="X39" s="278">
        <f t="shared" si="2"/>
        <v>0</v>
      </c>
      <c r="Y39" s="279">
        <f t="shared" si="3"/>
        <v>0</v>
      </c>
      <c r="Z39" s="1007"/>
      <c r="AA39" s="1001"/>
      <c r="AB39" s="1001"/>
      <c r="AC39" s="1001"/>
      <c r="AD39" s="1001"/>
      <c r="AE39" s="1001"/>
      <c r="AF39" s="1001"/>
      <c r="AG39" s="1001"/>
      <c r="AH39" s="1001"/>
      <c r="AI39" s="1009"/>
      <c r="AJ39" s="1009"/>
    </row>
    <row r="40" spans="1:36" ht="15.75" x14ac:dyDescent="0.25">
      <c r="A40" s="886"/>
      <c r="B40" s="889"/>
      <c r="C40" s="889"/>
      <c r="D40" s="901"/>
      <c r="E40" s="280"/>
      <c r="F40" s="280"/>
      <c r="G40" s="280"/>
      <c r="H40" s="280"/>
      <c r="I40" s="280"/>
      <c r="J40" s="280"/>
      <c r="K40" s="280"/>
      <c r="L40" s="479"/>
      <c r="M40" s="479"/>
      <c r="N40" s="479"/>
      <c r="O40" s="479"/>
      <c r="P40" s="479"/>
      <c r="Q40" s="479"/>
      <c r="R40" s="281"/>
      <c r="S40" s="281"/>
      <c r="T40" s="281"/>
      <c r="U40" s="281"/>
      <c r="V40" s="278">
        <f t="shared" si="0"/>
        <v>0</v>
      </c>
      <c r="W40" s="278">
        <f t="shared" si="1"/>
        <v>0</v>
      </c>
      <c r="X40" s="278">
        <f t="shared" si="2"/>
        <v>0</v>
      </c>
      <c r="Y40" s="279">
        <f t="shared" si="3"/>
        <v>0</v>
      </c>
      <c r="Z40" s="1007"/>
      <c r="AA40" s="1001"/>
      <c r="AB40" s="1001"/>
      <c r="AC40" s="1001"/>
      <c r="AD40" s="1001"/>
      <c r="AE40" s="1001"/>
      <c r="AF40" s="1001"/>
      <c r="AG40" s="1001"/>
      <c r="AH40" s="1001"/>
      <c r="AI40" s="1009"/>
      <c r="AJ40" s="1009"/>
    </row>
    <row r="41" spans="1:36" ht="15.75" x14ac:dyDescent="0.25">
      <c r="A41" s="886"/>
      <c r="B41" s="889"/>
      <c r="C41" s="889"/>
      <c r="D41" s="888"/>
      <c r="E41" s="276"/>
      <c r="F41" s="276"/>
      <c r="G41" s="276"/>
      <c r="H41" s="276"/>
      <c r="I41" s="276"/>
      <c r="J41" s="276"/>
      <c r="K41" s="276"/>
      <c r="L41" s="480"/>
      <c r="M41" s="480"/>
      <c r="N41" s="480"/>
      <c r="O41" s="480"/>
      <c r="P41" s="480"/>
      <c r="Q41" s="480"/>
      <c r="R41" s="277"/>
      <c r="S41" s="277"/>
      <c r="T41" s="277"/>
      <c r="U41" s="277"/>
      <c r="V41" s="278">
        <f t="shared" si="0"/>
        <v>0</v>
      </c>
      <c r="W41" s="278">
        <f t="shared" si="1"/>
        <v>0</v>
      </c>
      <c r="X41" s="278">
        <f t="shared" si="2"/>
        <v>0</v>
      </c>
      <c r="Y41" s="279">
        <f t="shared" si="3"/>
        <v>0</v>
      </c>
      <c r="Z41" s="1007"/>
      <c r="AA41" s="1001"/>
      <c r="AB41" s="1001"/>
      <c r="AC41" s="1001"/>
      <c r="AD41" s="1001"/>
      <c r="AE41" s="1001"/>
      <c r="AF41" s="1001"/>
      <c r="AG41" s="1001"/>
      <c r="AH41" s="1001"/>
      <c r="AI41" s="1009"/>
      <c r="AJ41" s="1009"/>
    </row>
    <row r="42" spans="1:36" ht="15.75" x14ac:dyDescent="0.25">
      <c r="A42" s="886">
        <v>6</v>
      </c>
      <c r="B42" s="889" t="s">
        <v>701</v>
      </c>
      <c r="C42" s="889" t="s">
        <v>88</v>
      </c>
      <c r="D42" s="1023">
        <f>160*0.9</f>
        <v>144</v>
      </c>
      <c r="E42" s="280" t="s">
        <v>702</v>
      </c>
      <c r="F42" s="280">
        <v>55</v>
      </c>
      <c r="G42" s="280">
        <v>64</v>
      </c>
      <c r="H42" s="280">
        <v>61.5</v>
      </c>
      <c r="I42" s="280">
        <v>56.2</v>
      </c>
      <c r="J42" s="280">
        <v>63.8</v>
      </c>
      <c r="K42" s="280">
        <v>61.6</v>
      </c>
      <c r="L42" s="479">
        <v>71.8</v>
      </c>
      <c r="M42" s="479">
        <v>72.3</v>
      </c>
      <c r="N42" s="479">
        <v>72.3</v>
      </c>
      <c r="O42" s="479">
        <v>71.2</v>
      </c>
      <c r="P42" s="479">
        <v>72.8</v>
      </c>
      <c r="Q42" s="479">
        <v>76.400000000000006</v>
      </c>
      <c r="R42" s="277">
        <v>406</v>
      </c>
      <c r="S42" s="277">
        <v>406</v>
      </c>
      <c r="T42" s="277"/>
      <c r="U42" s="277"/>
      <c r="V42" s="278">
        <f t="shared" si="0"/>
        <v>60.166666666666664</v>
      </c>
      <c r="W42" s="278">
        <f t="shared" si="1"/>
        <v>60.533333333333331</v>
      </c>
      <c r="X42" s="278">
        <f t="shared" si="2"/>
        <v>72.133333333333326</v>
      </c>
      <c r="Y42" s="279">
        <f t="shared" si="3"/>
        <v>73.466666666666669</v>
      </c>
      <c r="Z42" s="1007">
        <f>SUM(V42:V49)</f>
        <v>76.766666666666666</v>
      </c>
      <c r="AA42" s="1001">
        <f>SUM(W42:W49)</f>
        <v>75.699999999999989</v>
      </c>
      <c r="AB42" s="1001">
        <f>SUM(X42:X49)</f>
        <v>82.699999999999989</v>
      </c>
      <c r="AC42" s="1001">
        <f>SUM(Y42:Y49)</f>
        <v>81.7</v>
      </c>
      <c r="AD42" s="1001">
        <f t="shared" ref="AD42" si="13">Z42*0.38*0.9*SQRT(3)</f>
        <v>45.473608312074816</v>
      </c>
      <c r="AE42" s="1001">
        <f t="shared" si="11"/>
        <v>44.841756177473677</v>
      </c>
      <c r="AF42" s="1001">
        <f t="shared" si="11"/>
        <v>48.988285810793577</v>
      </c>
      <c r="AG42" s="1001">
        <f t="shared" si="11"/>
        <v>48.395924434605028</v>
      </c>
      <c r="AH42" s="1001">
        <f>MAX(Z42:AC49)</f>
        <v>82.699999999999989</v>
      </c>
      <c r="AI42" s="1009">
        <f t="shared" ref="AI42" si="14">AH42*0.38*0.9*SQRT(3)</f>
        <v>48.988285810793577</v>
      </c>
      <c r="AJ42" s="1009">
        <f>D42-AI42</f>
        <v>95.01171418920643</v>
      </c>
    </row>
    <row r="43" spans="1:36" ht="15.75" x14ac:dyDescent="0.25">
      <c r="A43" s="886"/>
      <c r="B43" s="889"/>
      <c r="C43" s="889"/>
      <c r="D43" s="901"/>
      <c r="E43" s="276" t="s">
        <v>703</v>
      </c>
      <c r="F43" s="276">
        <v>0.5</v>
      </c>
      <c r="G43" s="276">
        <v>0.5</v>
      </c>
      <c r="H43" s="276">
        <v>0.8</v>
      </c>
      <c r="I43" s="276">
        <v>0</v>
      </c>
      <c r="J43" s="276">
        <v>0</v>
      </c>
      <c r="K43" s="276">
        <v>0.5</v>
      </c>
      <c r="L43" s="480">
        <v>0</v>
      </c>
      <c r="M43" s="480">
        <v>0</v>
      </c>
      <c r="N43" s="480">
        <v>0</v>
      </c>
      <c r="O43" s="480">
        <v>0</v>
      </c>
      <c r="P43" s="480">
        <v>0</v>
      </c>
      <c r="Q43" s="480">
        <v>0</v>
      </c>
      <c r="R43" s="277">
        <v>406</v>
      </c>
      <c r="S43" s="277">
        <v>406</v>
      </c>
      <c r="T43" s="277"/>
      <c r="U43" s="277"/>
      <c r="V43" s="278">
        <f t="shared" si="0"/>
        <v>0.6</v>
      </c>
      <c r="W43" s="278">
        <f t="shared" si="1"/>
        <v>0.5</v>
      </c>
      <c r="X43" s="278">
        <f t="shared" si="2"/>
        <v>0</v>
      </c>
      <c r="Y43" s="279">
        <f t="shared" si="3"/>
        <v>0</v>
      </c>
      <c r="Z43" s="1007"/>
      <c r="AA43" s="1001"/>
      <c r="AB43" s="1001"/>
      <c r="AC43" s="1001"/>
      <c r="AD43" s="1001"/>
      <c r="AE43" s="1001"/>
      <c r="AF43" s="1001"/>
      <c r="AG43" s="1001"/>
      <c r="AH43" s="1001"/>
      <c r="AI43" s="1009"/>
      <c r="AJ43" s="1009"/>
    </row>
    <row r="44" spans="1:36" ht="15.75" x14ac:dyDescent="0.25">
      <c r="A44" s="886"/>
      <c r="B44" s="889"/>
      <c r="C44" s="889"/>
      <c r="D44" s="901"/>
      <c r="E44" s="280" t="s">
        <v>704</v>
      </c>
      <c r="F44" s="280">
        <v>19.5</v>
      </c>
      <c r="G44" s="280">
        <v>14</v>
      </c>
      <c r="H44" s="280">
        <v>7</v>
      </c>
      <c r="I44" s="280">
        <v>22.4</v>
      </c>
      <c r="J44" s="280">
        <v>15.2</v>
      </c>
      <c r="K44" s="280">
        <v>6.4</v>
      </c>
      <c r="L44" s="479">
        <v>10.1</v>
      </c>
      <c r="M44" s="479">
        <v>9.8000000000000007</v>
      </c>
      <c r="N44" s="479">
        <v>11.2</v>
      </c>
      <c r="O44" s="479">
        <v>13.2</v>
      </c>
      <c r="P44" s="479">
        <v>2.2999999999999998</v>
      </c>
      <c r="Q44" s="479">
        <v>2.2999999999999998</v>
      </c>
      <c r="R44" s="281">
        <v>406</v>
      </c>
      <c r="S44" s="277">
        <v>406</v>
      </c>
      <c r="T44" s="277"/>
      <c r="U44" s="281"/>
      <c r="V44" s="278">
        <f t="shared" si="0"/>
        <v>13.5</v>
      </c>
      <c r="W44" s="278">
        <f t="shared" si="1"/>
        <v>14.666666666666664</v>
      </c>
      <c r="X44" s="278">
        <f t="shared" si="2"/>
        <v>10.366666666666665</v>
      </c>
      <c r="Y44" s="279">
        <f t="shared" si="3"/>
        <v>5.9333333333333336</v>
      </c>
      <c r="Z44" s="1007"/>
      <c r="AA44" s="1001"/>
      <c r="AB44" s="1001"/>
      <c r="AC44" s="1001"/>
      <c r="AD44" s="1001"/>
      <c r="AE44" s="1001"/>
      <c r="AF44" s="1001"/>
      <c r="AG44" s="1001"/>
      <c r="AH44" s="1001"/>
      <c r="AI44" s="1009"/>
      <c r="AJ44" s="1009"/>
    </row>
    <row r="45" spans="1:36" ht="15.75" x14ac:dyDescent="0.25">
      <c r="A45" s="886"/>
      <c r="B45" s="889"/>
      <c r="C45" s="889"/>
      <c r="D45" s="901"/>
      <c r="E45" s="276" t="s">
        <v>705</v>
      </c>
      <c r="F45" s="276">
        <v>2.5</v>
      </c>
      <c r="G45" s="276">
        <v>0</v>
      </c>
      <c r="H45" s="276">
        <v>0</v>
      </c>
      <c r="I45" s="276">
        <v>0</v>
      </c>
      <c r="J45" s="276">
        <v>0</v>
      </c>
      <c r="K45" s="276">
        <v>0</v>
      </c>
      <c r="L45" s="480">
        <v>0.2</v>
      </c>
      <c r="M45" s="480">
        <v>0</v>
      </c>
      <c r="N45" s="480">
        <v>0</v>
      </c>
      <c r="O45" s="480">
        <v>2.2999999999999998</v>
      </c>
      <c r="P45" s="480">
        <v>0</v>
      </c>
      <c r="Q45" s="480">
        <v>0</v>
      </c>
      <c r="R45" s="277">
        <v>406</v>
      </c>
      <c r="S45" s="277">
        <v>406</v>
      </c>
      <c r="T45" s="277"/>
      <c r="U45" s="277"/>
      <c r="V45" s="278">
        <f t="shared" si="0"/>
        <v>2.5</v>
      </c>
      <c r="W45" s="278">
        <f t="shared" si="1"/>
        <v>0</v>
      </c>
      <c r="X45" s="278">
        <f t="shared" si="2"/>
        <v>0.2</v>
      </c>
      <c r="Y45" s="279">
        <f t="shared" si="3"/>
        <v>2.2999999999999998</v>
      </c>
      <c r="Z45" s="1007"/>
      <c r="AA45" s="1001"/>
      <c r="AB45" s="1001"/>
      <c r="AC45" s="1001"/>
      <c r="AD45" s="1001"/>
      <c r="AE45" s="1001"/>
      <c r="AF45" s="1001"/>
      <c r="AG45" s="1001"/>
      <c r="AH45" s="1001"/>
      <c r="AI45" s="1009"/>
      <c r="AJ45" s="1009"/>
    </row>
    <row r="46" spans="1:36" ht="15.75" x14ac:dyDescent="0.25">
      <c r="A46" s="886"/>
      <c r="B46" s="889"/>
      <c r="C46" s="889"/>
      <c r="D46" s="901"/>
      <c r="E46" s="280"/>
      <c r="F46" s="280"/>
      <c r="G46" s="280"/>
      <c r="H46" s="280"/>
      <c r="I46" s="280"/>
      <c r="J46" s="280"/>
      <c r="K46" s="280"/>
      <c r="L46" s="479"/>
      <c r="M46" s="479"/>
      <c r="N46" s="479"/>
      <c r="O46" s="479"/>
      <c r="P46" s="479"/>
      <c r="Q46" s="479"/>
      <c r="R46" s="281"/>
      <c r="S46" s="281"/>
      <c r="T46" s="281"/>
      <c r="U46" s="281"/>
      <c r="V46" s="278">
        <f t="shared" si="0"/>
        <v>0</v>
      </c>
      <c r="W46" s="278">
        <f t="shared" si="1"/>
        <v>0</v>
      </c>
      <c r="X46" s="278">
        <f t="shared" si="2"/>
        <v>0</v>
      </c>
      <c r="Y46" s="279">
        <f t="shared" si="3"/>
        <v>0</v>
      </c>
      <c r="Z46" s="1007"/>
      <c r="AA46" s="1001"/>
      <c r="AB46" s="1001"/>
      <c r="AC46" s="1001"/>
      <c r="AD46" s="1001"/>
      <c r="AE46" s="1001"/>
      <c r="AF46" s="1001"/>
      <c r="AG46" s="1001"/>
      <c r="AH46" s="1001"/>
      <c r="AI46" s="1009"/>
      <c r="AJ46" s="1009"/>
    </row>
    <row r="47" spans="1:36" ht="15.75" x14ac:dyDescent="0.25">
      <c r="A47" s="886"/>
      <c r="B47" s="889"/>
      <c r="C47" s="889"/>
      <c r="D47" s="901"/>
      <c r="E47" s="276"/>
      <c r="F47" s="276"/>
      <c r="G47" s="276"/>
      <c r="H47" s="276"/>
      <c r="I47" s="276"/>
      <c r="J47" s="276"/>
      <c r="K47" s="276"/>
      <c r="L47" s="480"/>
      <c r="M47" s="480"/>
      <c r="N47" s="480"/>
      <c r="O47" s="480"/>
      <c r="P47" s="480"/>
      <c r="Q47" s="480"/>
      <c r="R47" s="277"/>
      <c r="S47" s="277"/>
      <c r="T47" s="277"/>
      <c r="U47" s="277"/>
      <c r="V47" s="278">
        <f t="shared" si="0"/>
        <v>0</v>
      </c>
      <c r="W47" s="278">
        <f t="shared" si="1"/>
        <v>0</v>
      </c>
      <c r="X47" s="278">
        <f t="shared" si="2"/>
        <v>0</v>
      </c>
      <c r="Y47" s="279">
        <f t="shared" si="3"/>
        <v>0</v>
      </c>
      <c r="Z47" s="1007"/>
      <c r="AA47" s="1001"/>
      <c r="AB47" s="1001"/>
      <c r="AC47" s="1001"/>
      <c r="AD47" s="1001"/>
      <c r="AE47" s="1001"/>
      <c r="AF47" s="1001"/>
      <c r="AG47" s="1001"/>
      <c r="AH47" s="1001"/>
      <c r="AI47" s="1009"/>
      <c r="AJ47" s="1009"/>
    </row>
    <row r="48" spans="1:36" ht="15.75" x14ac:dyDescent="0.25">
      <c r="A48" s="886"/>
      <c r="B48" s="889"/>
      <c r="C48" s="889"/>
      <c r="D48" s="901"/>
      <c r="F48" s="280"/>
      <c r="G48" s="280"/>
      <c r="H48" s="280"/>
      <c r="I48" s="280"/>
      <c r="J48" s="280"/>
      <c r="K48" s="280"/>
      <c r="L48" s="479"/>
      <c r="M48" s="479"/>
      <c r="N48" s="479"/>
      <c r="O48" s="479"/>
      <c r="P48" s="479"/>
      <c r="Q48" s="479"/>
      <c r="R48" s="281"/>
      <c r="S48" s="281"/>
      <c r="T48" s="281"/>
      <c r="U48" s="281"/>
      <c r="V48" s="278">
        <f t="shared" si="0"/>
        <v>0</v>
      </c>
      <c r="W48" s="278">
        <f t="shared" si="1"/>
        <v>0</v>
      </c>
      <c r="X48" s="278">
        <f t="shared" si="2"/>
        <v>0</v>
      </c>
      <c r="Y48" s="279">
        <f t="shared" si="3"/>
        <v>0</v>
      </c>
      <c r="Z48" s="1007"/>
      <c r="AA48" s="1001"/>
      <c r="AB48" s="1001"/>
      <c r="AC48" s="1001"/>
      <c r="AD48" s="1001"/>
      <c r="AE48" s="1001"/>
      <c r="AF48" s="1001"/>
      <c r="AG48" s="1001"/>
      <c r="AH48" s="1001"/>
      <c r="AI48" s="1009"/>
      <c r="AJ48" s="1009"/>
    </row>
    <row r="49" spans="1:36" ht="15.75" x14ac:dyDescent="0.25">
      <c r="A49" s="886"/>
      <c r="B49" s="889"/>
      <c r="C49" s="889"/>
      <c r="D49" s="888"/>
      <c r="E49" s="276"/>
      <c r="F49" s="276"/>
      <c r="G49" s="276"/>
      <c r="H49" s="276"/>
      <c r="I49" s="276"/>
      <c r="J49" s="276"/>
      <c r="K49" s="276"/>
      <c r="L49" s="480"/>
      <c r="M49" s="480"/>
      <c r="N49" s="480"/>
      <c r="O49" s="480"/>
      <c r="P49" s="480"/>
      <c r="Q49" s="480"/>
      <c r="R49" s="277"/>
      <c r="S49" s="277"/>
      <c r="T49" s="277"/>
      <c r="U49" s="277"/>
      <c r="V49" s="278">
        <f t="shared" si="0"/>
        <v>0</v>
      </c>
      <c r="W49" s="278">
        <f t="shared" si="1"/>
        <v>0</v>
      </c>
      <c r="X49" s="278">
        <f t="shared" si="2"/>
        <v>0</v>
      </c>
      <c r="Y49" s="279">
        <f t="shared" si="3"/>
        <v>0</v>
      </c>
      <c r="Z49" s="1007"/>
      <c r="AA49" s="1001"/>
      <c r="AB49" s="1001"/>
      <c r="AC49" s="1001"/>
      <c r="AD49" s="1001"/>
      <c r="AE49" s="1001"/>
      <c r="AF49" s="1001"/>
      <c r="AG49" s="1001"/>
      <c r="AH49" s="1001"/>
      <c r="AI49" s="1009"/>
      <c r="AJ49" s="1009"/>
    </row>
    <row r="50" spans="1:36" ht="15.75" x14ac:dyDescent="0.25">
      <c r="A50" s="886">
        <v>7</v>
      </c>
      <c r="B50" s="889" t="s">
        <v>97</v>
      </c>
      <c r="C50" s="911" t="s">
        <v>218</v>
      </c>
      <c r="D50" s="1026">
        <f>(400+400)*0.9</f>
        <v>720</v>
      </c>
      <c r="E50" s="280" t="s">
        <v>706</v>
      </c>
      <c r="F50" s="280">
        <v>8</v>
      </c>
      <c r="G50" s="280"/>
      <c r="H50" s="280"/>
      <c r="I50" s="280">
        <v>3.1</v>
      </c>
      <c r="J50" s="280"/>
      <c r="K50" s="280"/>
      <c r="L50" s="479">
        <v>0</v>
      </c>
      <c r="M50" s="479">
        <v>0.6</v>
      </c>
      <c r="N50" s="479">
        <v>0.2</v>
      </c>
      <c r="O50" s="479">
        <v>0</v>
      </c>
      <c r="P50" s="479">
        <v>8</v>
      </c>
      <c r="Q50" s="479">
        <v>0.5</v>
      </c>
      <c r="R50" s="277">
        <v>405</v>
      </c>
      <c r="S50" s="277">
        <v>401</v>
      </c>
      <c r="T50" s="277"/>
      <c r="U50" s="277"/>
      <c r="V50" s="278">
        <f t="shared" si="0"/>
        <v>8</v>
      </c>
      <c r="W50" s="278">
        <f t="shared" si="1"/>
        <v>3.1</v>
      </c>
      <c r="X50" s="278">
        <f t="shared" si="2"/>
        <v>0.4</v>
      </c>
      <c r="Y50" s="279">
        <f t="shared" si="3"/>
        <v>4.25</v>
      </c>
      <c r="Z50" s="1007">
        <f>SUM(V50:V55)</f>
        <v>69.433333333333337</v>
      </c>
      <c r="AA50" s="1001">
        <f>SUM(W50:W55)</f>
        <v>73.900000000000006</v>
      </c>
      <c r="AB50" s="1001">
        <f>SUM(X50:X55)</f>
        <v>148.39999999999998</v>
      </c>
      <c r="AC50" s="1001">
        <f>SUM(Y50:Y55)</f>
        <v>163.24999999999997</v>
      </c>
      <c r="AD50" s="1001">
        <f t="shared" ref="AD50" si="15">Z50*0.38*0.9*SQRT(3)</f>
        <v>41.129624886692078</v>
      </c>
      <c r="AE50" s="1001">
        <f t="shared" si="11"/>
        <v>43.775505700334293</v>
      </c>
      <c r="AF50" s="1001">
        <f t="shared" si="11"/>
        <v>87.906428226381692</v>
      </c>
      <c r="AG50" s="1001">
        <f t="shared" si="11"/>
        <v>96.702994662781748</v>
      </c>
      <c r="AH50" s="1001">
        <f>MAX(Z50:AC55)</f>
        <v>163.24999999999997</v>
      </c>
      <c r="AI50" s="1009">
        <f t="shared" ref="AI50" si="16">AH50*0.38*0.9*SQRT(3)</f>
        <v>96.702994662781748</v>
      </c>
      <c r="AJ50" s="1009">
        <f>D50-AI50</f>
        <v>623.29700533721825</v>
      </c>
    </row>
    <row r="51" spans="1:36" ht="15.75" x14ac:dyDescent="0.25">
      <c r="A51" s="886"/>
      <c r="B51" s="889"/>
      <c r="C51" s="911"/>
      <c r="D51" s="922"/>
      <c r="E51" s="276" t="s">
        <v>707</v>
      </c>
      <c r="F51" s="276">
        <v>11.5</v>
      </c>
      <c r="G51" s="276">
        <v>12</v>
      </c>
      <c r="H51" s="276">
        <v>19.5</v>
      </c>
      <c r="I51" s="276">
        <v>9.6</v>
      </c>
      <c r="J51" s="276">
        <v>14.8</v>
      </c>
      <c r="K51" s="276">
        <v>22.4</v>
      </c>
      <c r="L51" s="480">
        <v>1.6</v>
      </c>
      <c r="M51" s="480">
        <v>35</v>
      </c>
      <c r="N51" s="480">
        <v>84.3</v>
      </c>
      <c r="O51" s="480">
        <v>13</v>
      </c>
      <c r="P51" s="480">
        <v>22</v>
      </c>
      <c r="Q51" s="480">
        <v>78</v>
      </c>
      <c r="R51" s="277">
        <v>405</v>
      </c>
      <c r="S51" s="277">
        <v>401</v>
      </c>
      <c r="T51" s="277"/>
      <c r="U51" s="277"/>
      <c r="V51" s="278">
        <f t="shared" si="0"/>
        <v>14.333333333333334</v>
      </c>
      <c r="W51" s="278">
        <f t="shared" si="1"/>
        <v>15.6</v>
      </c>
      <c r="X51" s="278">
        <f t="shared" si="2"/>
        <v>40.300000000000004</v>
      </c>
      <c r="Y51" s="279">
        <f t="shared" si="3"/>
        <v>37.666666666666664</v>
      </c>
      <c r="Z51" s="1007"/>
      <c r="AA51" s="1001"/>
      <c r="AB51" s="1001"/>
      <c r="AC51" s="1001"/>
      <c r="AD51" s="1001"/>
      <c r="AE51" s="1001"/>
      <c r="AF51" s="1001"/>
      <c r="AG51" s="1001"/>
      <c r="AH51" s="1001"/>
      <c r="AI51" s="1009"/>
      <c r="AJ51" s="1009"/>
    </row>
    <row r="52" spans="1:36" ht="15.75" x14ac:dyDescent="0.25">
      <c r="A52" s="886"/>
      <c r="B52" s="889"/>
      <c r="C52" s="911"/>
      <c r="D52" s="922"/>
      <c r="E52" s="280" t="s">
        <v>708</v>
      </c>
      <c r="F52" s="280">
        <v>0</v>
      </c>
      <c r="G52" s="280">
        <v>0</v>
      </c>
      <c r="H52" s="280">
        <v>0</v>
      </c>
      <c r="I52" s="280">
        <v>0</v>
      </c>
      <c r="J52" s="280">
        <v>0</v>
      </c>
      <c r="K52" s="280">
        <v>0</v>
      </c>
      <c r="L52" s="479">
        <v>5.8</v>
      </c>
      <c r="M52" s="479">
        <v>4.5</v>
      </c>
      <c r="N52" s="479">
        <v>5.6</v>
      </c>
      <c r="O52" s="479">
        <v>6</v>
      </c>
      <c r="P52" s="479">
        <v>5</v>
      </c>
      <c r="Q52" s="479">
        <v>5</v>
      </c>
      <c r="R52" s="281">
        <v>405</v>
      </c>
      <c r="S52" s="277">
        <v>401</v>
      </c>
      <c r="T52" s="277"/>
      <c r="U52" s="277"/>
      <c r="V52" s="278">
        <f t="shared" si="0"/>
        <v>0</v>
      </c>
      <c r="W52" s="278">
        <f t="shared" si="1"/>
        <v>0</v>
      </c>
      <c r="X52" s="278">
        <f t="shared" si="2"/>
        <v>5.3</v>
      </c>
      <c r="Y52" s="279">
        <f t="shared" si="3"/>
        <v>5.333333333333333</v>
      </c>
      <c r="Z52" s="1007"/>
      <c r="AA52" s="1001"/>
      <c r="AB52" s="1001"/>
      <c r="AC52" s="1001"/>
      <c r="AD52" s="1001"/>
      <c r="AE52" s="1001"/>
      <c r="AF52" s="1001"/>
      <c r="AG52" s="1001"/>
      <c r="AH52" s="1001"/>
      <c r="AI52" s="1009"/>
      <c r="AJ52" s="1009"/>
    </row>
    <row r="53" spans="1:36" ht="31.5" x14ac:dyDescent="0.25">
      <c r="A53" s="886"/>
      <c r="B53" s="889"/>
      <c r="C53" s="911"/>
      <c r="D53" s="922"/>
      <c r="E53" s="276" t="s">
        <v>709</v>
      </c>
      <c r="F53" s="276">
        <v>32</v>
      </c>
      <c r="G53" s="276">
        <v>48</v>
      </c>
      <c r="H53" s="276">
        <v>29</v>
      </c>
      <c r="I53" s="276">
        <v>44.4</v>
      </c>
      <c r="J53" s="276">
        <v>52.2</v>
      </c>
      <c r="K53" s="276">
        <v>31.2</v>
      </c>
      <c r="L53" s="480">
        <v>76.5</v>
      </c>
      <c r="M53" s="480">
        <v>61.2</v>
      </c>
      <c r="N53" s="480">
        <v>82.5</v>
      </c>
      <c r="O53" s="480">
        <v>61</v>
      </c>
      <c r="P53" s="480">
        <v>96</v>
      </c>
      <c r="Q53" s="480">
        <v>87</v>
      </c>
      <c r="R53" s="277">
        <v>405</v>
      </c>
      <c r="S53" s="277">
        <v>401</v>
      </c>
      <c r="T53" s="277"/>
      <c r="U53" s="277"/>
      <c r="V53" s="278">
        <f t="shared" si="0"/>
        <v>36.333333333333336</v>
      </c>
      <c r="W53" s="278">
        <f t="shared" si="1"/>
        <v>42.6</v>
      </c>
      <c r="X53" s="278">
        <f t="shared" si="2"/>
        <v>73.399999999999991</v>
      </c>
      <c r="Y53" s="279">
        <f t="shared" si="3"/>
        <v>81.333333333333329</v>
      </c>
      <c r="Z53" s="1007"/>
      <c r="AA53" s="1001"/>
      <c r="AB53" s="1001"/>
      <c r="AC53" s="1001"/>
      <c r="AD53" s="1001"/>
      <c r="AE53" s="1001"/>
      <c r="AF53" s="1001"/>
      <c r="AG53" s="1001"/>
      <c r="AH53" s="1001"/>
      <c r="AI53" s="1009"/>
      <c r="AJ53" s="1009"/>
    </row>
    <row r="54" spans="1:36" ht="15.75" x14ac:dyDescent="0.25">
      <c r="A54" s="886"/>
      <c r="B54" s="889"/>
      <c r="C54" s="911"/>
      <c r="D54" s="922"/>
      <c r="E54" s="280" t="s">
        <v>710</v>
      </c>
      <c r="F54" s="280">
        <v>14</v>
      </c>
      <c r="G54" s="280">
        <v>15.5</v>
      </c>
      <c r="H54" s="280">
        <v>2.8</v>
      </c>
      <c r="I54" s="280">
        <v>16.2</v>
      </c>
      <c r="J54" s="280">
        <v>15.4</v>
      </c>
      <c r="K54" s="280">
        <v>6.2</v>
      </c>
      <c r="L54" s="479">
        <v>45.2</v>
      </c>
      <c r="M54" s="479">
        <v>28.2</v>
      </c>
      <c r="N54" s="479">
        <v>13.6</v>
      </c>
      <c r="O54" s="479">
        <v>45</v>
      </c>
      <c r="P54" s="479">
        <v>45</v>
      </c>
      <c r="Q54" s="479">
        <v>14</v>
      </c>
      <c r="R54" s="281">
        <v>405</v>
      </c>
      <c r="S54" s="277">
        <v>401</v>
      </c>
      <c r="T54" s="277"/>
      <c r="U54" s="277"/>
      <c r="V54" s="278">
        <f t="shared" si="0"/>
        <v>10.766666666666666</v>
      </c>
      <c r="W54" s="278">
        <f t="shared" si="1"/>
        <v>12.600000000000001</v>
      </c>
      <c r="X54" s="278">
        <f t="shared" si="2"/>
        <v>29</v>
      </c>
      <c r="Y54" s="279">
        <f t="shared" si="3"/>
        <v>34.666666666666664</v>
      </c>
      <c r="Z54" s="1007"/>
      <c r="AA54" s="1001"/>
      <c r="AB54" s="1001"/>
      <c r="AC54" s="1001"/>
      <c r="AD54" s="1001"/>
      <c r="AE54" s="1001"/>
      <c r="AF54" s="1001"/>
      <c r="AG54" s="1001"/>
      <c r="AH54" s="1001"/>
      <c r="AI54" s="1009"/>
      <c r="AJ54" s="1009"/>
    </row>
    <row r="55" spans="1:36" ht="15.75" x14ac:dyDescent="0.25">
      <c r="A55" s="886"/>
      <c r="B55" s="889"/>
      <c r="C55" s="911"/>
      <c r="D55" s="910"/>
      <c r="E55" s="276" t="s">
        <v>691</v>
      </c>
      <c r="F55" s="276"/>
      <c r="G55" s="276"/>
      <c r="H55" s="276"/>
      <c r="I55" s="276"/>
      <c r="J55" s="276"/>
      <c r="K55" s="276"/>
      <c r="L55" s="480"/>
      <c r="M55" s="480"/>
      <c r="N55" s="480"/>
      <c r="O55" s="480"/>
      <c r="P55" s="480"/>
      <c r="Q55" s="480"/>
      <c r="R55" s="277"/>
      <c r="S55" s="277"/>
      <c r="T55" s="277"/>
      <c r="U55" s="277"/>
      <c r="V55" s="278">
        <f t="shared" si="0"/>
        <v>0</v>
      </c>
      <c r="W55" s="278">
        <f t="shared" si="1"/>
        <v>0</v>
      </c>
      <c r="X55" s="278">
        <f t="shared" si="2"/>
        <v>0</v>
      </c>
      <c r="Y55" s="279">
        <f t="shared" si="3"/>
        <v>0</v>
      </c>
      <c r="Z55" s="1007"/>
      <c r="AA55" s="1001"/>
      <c r="AB55" s="1001"/>
      <c r="AC55" s="1001"/>
      <c r="AD55" s="1001"/>
      <c r="AE55" s="1001"/>
      <c r="AF55" s="1001"/>
      <c r="AG55" s="1001"/>
      <c r="AH55" s="1001"/>
      <c r="AI55" s="1009"/>
      <c r="AJ55" s="1009"/>
    </row>
    <row r="56" spans="1:36" ht="15.75" x14ac:dyDescent="0.25">
      <c r="A56" s="886">
        <v>8</v>
      </c>
      <c r="B56" s="889" t="s">
        <v>711</v>
      </c>
      <c r="C56" s="1280" t="s">
        <v>712</v>
      </c>
      <c r="D56" s="1277">
        <f>250*0.9</f>
        <v>225</v>
      </c>
      <c r="E56" s="280" t="s">
        <v>713</v>
      </c>
      <c r="F56" s="280">
        <v>19.5</v>
      </c>
      <c r="G56" s="280">
        <v>25.6</v>
      </c>
      <c r="H56" s="280">
        <v>25.8</v>
      </c>
      <c r="I56" s="280">
        <v>20.5</v>
      </c>
      <c r="J56" s="280">
        <v>25.3</v>
      </c>
      <c r="K56" s="280">
        <v>26.2</v>
      </c>
      <c r="L56" s="479">
        <v>21.3</v>
      </c>
      <c r="M56" s="479">
        <v>27.4</v>
      </c>
      <c r="N56" s="479">
        <v>7</v>
      </c>
      <c r="O56" s="479">
        <v>32</v>
      </c>
      <c r="P56" s="479">
        <v>47</v>
      </c>
      <c r="Q56" s="479">
        <v>36</v>
      </c>
      <c r="R56" s="277">
        <v>415</v>
      </c>
      <c r="S56" s="277">
        <v>416</v>
      </c>
      <c r="T56" s="277"/>
      <c r="U56" s="277"/>
      <c r="V56" s="278">
        <f t="shared" si="0"/>
        <v>23.633333333333336</v>
      </c>
      <c r="W56" s="278">
        <f t="shared" si="1"/>
        <v>24</v>
      </c>
      <c r="X56" s="278">
        <f t="shared" si="2"/>
        <v>18.566666666666666</v>
      </c>
      <c r="Y56" s="279">
        <f t="shared" si="3"/>
        <v>38.333333333333336</v>
      </c>
      <c r="Z56" s="1007">
        <f>SUM(V56:V61)</f>
        <v>87.433333333333337</v>
      </c>
      <c r="AA56" s="1001">
        <f>SUM(W56:W61)</f>
        <v>97</v>
      </c>
      <c r="AB56" s="1001">
        <f>SUM(X56:X61)</f>
        <v>70.066666666666663</v>
      </c>
      <c r="AC56" s="1001">
        <f>SUM(Y56:Y61)</f>
        <v>105.16666666666667</v>
      </c>
      <c r="AD56" s="1001">
        <f t="shared" ref="AD56:AG56" si="17">Z56*0.38*0.9*SQRT(3)</f>
        <v>51.79212965808609</v>
      </c>
      <c r="AE56" s="1001">
        <f t="shared" si="17"/>
        <v>57.459053490289932</v>
      </c>
      <c r="AF56" s="1001">
        <f t="shared" si="17"/>
        <v>41.50478709161149</v>
      </c>
      <c r="AG56" s="1001">
        <f t="shared" si="17"/>
        <v>62.296671395829819</v>
      </c>
      <c r="AH56" s="1001">
        <f>MAX(Z56:AC61)</f>
        <v>105.16666666666667</v>
      </c>
      <c r="AI56" s="1009">
        <f t="shared" ref="AI56" si="18">AH56*0.38*0.9*SQRT(3)</f>
        <v>62.296671395829819</v>
      </c>
      <c r="AJ56" s="1009">
        <f>D56-AI56</f>
        <v>162.70332860417017</v>
      </c>
    </row>
    <row r="57" spans="1:36" ht="15.75" x14ac:dyDescent="0.25">
      <c r="A57" s="886"/>
      <c r="B57" s="889"/>
      <c r="C57" s="892"/>
      <c r="D57" s="895"/>
      <c r="E57" s="276" t="s">
        <v>714</v>
      </c>
      <c r="F57" s="276">
        <v>11.5</v>
      </c>
      <c r="G57" s="276">
        <v>4.5</v>
      </c>
      <c r="H57" s="276">
        <v>24</v>
      </c>
      <c r="I57" s="276">
        <v>12.4</v>
      </c>
      <c r="J57" s="276">
        <v>6.3</v>
      </c>
      <c r="K57" s="276">
        <v>14.4</v>
      </c>
      <c r="L57" s="480">
        <v>7.5</v>
      </c>
      <c r="M57" s="480">
        <v>2.6</v>
      </c>
      <c r="N57" s="480">
        <v>4.5999999999999996</v>
      </c>
      <c r="O57" s="480">
        <v>6</v>
      </c>
      <c r="P57" s="480">
        <v>9</v>
      </c>
      <c r="Q57" s="480">
        <v>12</v>
      </c>
      <c r="R57" s="277">
        <v>415</v>
      </c>
      <c r="S57" s="277">
        <v>416</v>
      </c>
      <c r="T57" s="277"/>
      <c r="U57" s="277"/>
      <c r="V57" s="278">
        <f t="shared" si="0"/>
        <v>13.333333333333334</v>
      </c>
      <c r="W57" s="278">
        <f t="shared" si="1"/>
        <v>11.033333333333333</v>
      </c>
      <c r="X57" s="278">
        <f t="shared" si="2"/>
        <v>4.8999999999999995</v>
      </c>
      <c r="Y57" s="279">
        <f t="shared" si="3"/>
        <v>9</v>
      </c>
      <c r="Z57" s="1007"/>
      <c r="AA57" s="1001"/>
      <c r="AB57" s="1001"/>
      <c r="AC57" s="1001"/>
      <c r="AD57" s="1001"/>
      <c r="AE57" s="1001"/>
      <c r="AF57" s="1001"/>
      <c r="AG57" s="1001"/>
      <c r="AH57" s="1001"/>
      <c r="AI57" s="1009"/>
      <c r="AJ57" s="1009"/>
    </row>
    <row r="58" spans="1:36" ht="15.75" x14ac:dyDescent="0.25">
      <c r="A58" s="886"/>
      <c r="B58" s="889"/>
      <c r="C58" s="892"/>
      <c r="D58" s="895"/>
      <c r="E58" s="280" t="s">
        <v>715</v>
      </c>
      <c r="F58" s="280">
        <v>37.5</v>
      </c>
      <c r="G58" s="280">
        <v>5.9</v>
      </c>
      <c r="H58" s="280">
        <v>4</v>
      </c>
      <c r="I58" s="280">
        <v>31.2</v>
      </c>
      <c r="J58" s="280">
        <v>12.4</v>
      </c>
      <c r="K58" s="280">
        <v>6.8</v>
      </c>
      <c r="L58" s="479">
        <v>18.399999999999999</v>
      </c>
      <c r="M58" s="479">
        <v>12.6</v>
      </c>
      <c r="N58" s="479">
        <v>4.3</v>
      </c>
      <c r="O58" s="479">
        <v>43</v>
      </c>
      <c r="P58" s="479">
        <v>15</v>
      </c>
      <c r="Q58" s="479">
        <v>9</v>
      </c>
      <c r="R58" s="277">
        <v>415</v>
      </c>
      <c r="S58" s="277">
        <v>416</v>
      </c>
      <c r="T58" s="277"/>
      <c r="U58" s="277"/>
      <c r="V58" s="278">
        <f t="shared" si="0"/>
        <v>15.799999999999999</v>
      </c>
      <c r="W58" s="278">
        <f t="shared" si="1"/>
        <v>16.8</v>
      </c>
      <c r="X58" s="278">
        <f t="shared" si="2"/>
        <v>11.766666666666666</v>
      </c>
      <c r="Y58" s="279">
        <f t="shared" si="3"/>
        <v>22.333333333333332</v>
      </c>
      <c r="Z58" s="1007"/>
      <c r="AA58" s="1001"/>
      <c r="AB58" s="1001"/>
      <c r="AC58" s="1001"/>
      <c r="AD58" s="1001"/>
      <c r="AE58" s="1001"/>
      <c r="AF58" s="1001"/>
      <c r="AG58" s="1001"/>
      <c r="AH58" s="1001"/>
      <c r="AI58" s="1009"/>
      <c r="AJ58" s="1009"/>
    </row>
    <row r="59" spans="1:36" ht="15.75" x14ac:dyDescent="0.25">
      <c r="A59" s="886"/>
      <c r="B59" s="889"/>
      <c r="C59" s="892"/>
      <c r="D59" s="895"/>
      <c r="E59" s="276" t="s">
        <v>716</v>
      </c>
      <c r="F59" s="276">
        <v>19</v>
      </c>
      <c r="G59" s="276">
        <v>34</v>
      </c>
      <c r="H59" s="276">
        <v>41.5</v>
      </c>
      <c r="I59" s="276">
        <v>29.4</v>
      </c>
      <c r="J59" s="276">
        <v>42.6</v>
      </c>
      <c r="K59" s="276">
        <v>50.1</v>
      </c>
      <c r="L59" s="480">
        <v>35.5</v>
      </c>
      <c r="M59" s="480">
        <v>15.8</v>
      </c>
      <c r="N59" s="480">
        <v>33.799999999999997</v>
      </c>
      <c r="O59" s="480">
        <v>35</v>
      </c>
      <c r="P59" s="480">
        <v>15</v>
      </c>
      <c r="Q59" s="480">
        <v>52</v>
      </c>
      <c r="R59" s="277">
        <v>415</v>
      </c>
      <c r="S59" s="277">
        <v>416</v>
      </c>
      <c r="T59" s="277"/>
      <c r="U59" s="277"/>
      <c r="V59" s="278">
        <f t="shared" si="0"/>
        <v>31.5</v>
      </c>
      <c r="W59" s="278">
        <f t="shared" si="1"/>
        <v>40.699999999999996</v>
      </c>
      <c r="X59" s="278">
        <f t="shared" si="2"/>
        <v>28.366666666666664</v>
      </c>
      <c r="Y59" s="279">
        <f t="shared" si="3"/>
        <v>34</v>
      </c>
      <c r="Z59" s="1007"/>
      <c r="AA59" s="1001"/>
      <c r="AB59" s="1001"/>
      <c r="AC59" s="1001"/>
      <c r="AD59" s="1001"/>
      <c r="AE59" s="1001"/>
      <c r="AF59" s="1001"/>
      <c r="AG59" s="1001"/>
      <c r="AH59" s="1001"/>
      <c r="AI59" s="1009"/>
      <c r="AJ59" s="1009"/>
    </row>
    <row r="60" spans="1:36" ht="15.75" x14ac:dyDescent="0.25">
      <c r="A60" s="886"/>
      <c r="B60" s="889"/>
      <c r="C60" s="892"/>
      <c r="D60" s="895"/>
      <c r="E60" s="280" t="s">
        <v>717</v>
      </c>
      <c r="F60" s="280">
        <v>7.5</v>
      </c>
      <c r="G60" s="280">
        <v>1.8</v>
      </c>
      <c r="H60" s="280">
        <v>0.2</v>
      </c>
      <c r="I60" s="280">
        <v>3.1</v>
      </c>
      <c r="J60" s="280">
        <v>4.2</v>
      </c>
      <c r="K60" s="280">
        <v>6.1</v>
      </c>
      <c r="L60" s="479">
        <v>15.6</v>
      </c>
      <c r="M60" s="479">
        <v>3</v>
      </c>
      <c r="N60" s="479">
        <v>0.8</v>
      </c>
      <c r="O60" s="479">
        <v>2</v>
      </c>
      <c r="P60" s="479">
        <v>1</v>
      </c>
      <c r="Q60" s="479">
        <v>0</v>
      </c>
      <c r="R60" s="277">
        <v>415</v>
      </c>
      <c r="S60" s="277">
        <v>416</v>
      </c>
      <c r="T60" s="277"/>
      <c r="U60" s="277"/>
      <c r="V60" s="278">
        <f t="shared" si="0"/>
        <v>3.1666666666666665</v>
      </c>
      <c r="W60" s="278">
        <f t="shared" si="1"/>
        <v>4.4666666666666668</v>
      </c>
      <c r="X60" s="278">
        <f t="shared" si="2"/>
        <v>6.4666666666666677</v>
      </c>
      <c r="Y60" s="279">
        <f t="shared" si="3"/>
        <v>1.5</v>
      </c>
      <c r="Z60" s="1007"/>
      <c r="AA60" s="1001"/>
      <c r="AB60" s="1001"/>
      <c r="AC60" s="1001"/>
      <c r="AD60" s="1001"/>
      <c r="AE60" s="1001"/>
      <c r="AF60" s="1001"/>
      <c r="AG60" s="1001"/>
      <c r="AH60" s="1001"/>
      <c r="AI60" s="1009"/>
      <c r="AJ60" s="1009"/>
    </row>
    <row r="61" spans="1:36" ht="15.75" x14ac:dyDescent="0.25">
      <c r="A61" s="886"/>
      <c r="B61" s="889"/>
      <c r="C61" s="1281"/>
      <c r="D61" s="1278"/>
      <c r="E61" s="276"/>
      <c r="F61" s="276"/>
      <c r="G61" s="276"/>
      <c r="H61" s="276"/>
      <c r="I61" s="276"/>
      <c r="J61" s="276"/>
      <c r="K61" s="276"/>
      <c r="L61" s="480"/>
      <c r="M61" s="480"/>
      <c r="N61" s="480"/>
      <c r="O61" s="480"/>
      <c r="P61" s="480"/>
      <c r="Q61" s="480"/>
      <c r="R61" s="277"/>
      <c r="S61" s="277"/>
      <c r="T61" s="277"/>
      <c r="U61" s="277"/>
      <c r="V61" s="278">
        <f t="shared" si="0"/>
        <v>0</v>
      </c>
      <c r="W61" s="278">
        <f t="shared" si="1"/>
        <v>0</v>
      </c>
      <c r="X61" s="278">
        <f t="shared" si="2"/>
        <v>0</v>
      </c>
      <c r="Y61" s="279">
        <f t="shared" si="3"/>
        <v>0</v>
      </c>
      <c r="Z61" s="1007"/>
      <c r="AA61" s="1001"/>
      <c r="AB61" s="1001"/>
      <c r="AC61" s="1001"/>
      <c r="AD61" s="1001"/>
      <c r="AE61" s="1001"/>
      <c r="AF61" s="1001"/>
      <c r="AG61" s="1001"/>
      <c r="AH61" s="1001"/>
      <c r="AI61" s="1009"/>
      <c r="AJ61" s="1009"/>
    </row>
    <row r="62" spans="1:36" ht="15.75" x14ac:dyDescent="0.25">
      <c r="A62" s="886">
        <v>9</v>
      </c>
      <c r="B62" s="889" t="s">
        <v>103</v>
      </c>
      <c r="C62" s="1270" t="s">
        <v>718</v>
      </c>
      <c r="D62" s="1271">
        <f>360*0.9</f>
        <v>324</v>
      </c>
      <c r="E62" s="280" t="s">
        <v>719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  <c r="K62" s="280">
        <v>0</v>
      </c>
      <c r="L62" s="479">
        <v>8.5</v>
      </c>
      <c r="M62" s="479">
        <v>14.6</v>
      </c>
      <c r="N62" s="479">
        <v>9.5</v>
      </c>
      <c r="O62" s="479">
        <v>8</v>
      </c>
      <c r="P62" s="479">
        <v>12</v>
      </c>
      <c r="Q62" s="479">
        <v>9</v>
      </c>
      <c r="R62" s="277">
        <v>400</v>
      </c>
      <c r="S62" s="277">
        <v>401</v>
      </c>
      <c r="T62" s="277"/>
      <c r="U62" s="277"/>
      <c r="V62" s="278">
        <f t="shared" si="0"/>
        <v>0</v>
      </c>
      <c r="W62" s="278">
        <f t="shared" si="1"/>
        <v>0</v>
      </c>
      <c r="X62" s="278">
        <f t="shared" si="2"/>
        <v>10.866666666666667</v>
      </c>
      <c r="Y62" s="279">
        <f t="shared" si="3"/>
        <v>9.6666666666666661</v>
      </c>
      <c r="Z62" s="1007">
        <f>SUM(V62:V69)</f>
        <v>8.5000000000000018</v>
      </c>
      <c r="AA62" s="1001">
        <f>SUM(W62:W69)</f>
        <v>6.0500000000000007</v>
      </c>
      <c r="AB62" s="1001">
        <f>SUM(X62:X69)</f>
        <v>20.633333333333333</v>
      </c>
      <c r="AC62" s="1001">
        <f>SUM(Y62:Y69)</f>
        <v>14.666666666666666</v>
      </c>
      <c r="AD62" s="1001">
        <f t="shared" ref="AD62:AG62" si="19">Z62*0.38*0.9*SQRT(3)</f>
        <v>5.0350716976027279</v>
      </c>
      <c r="AE62" s="1001">
        <f t="shared" si="19"/>
        <v>3.583786325940765</v>
      </c>
      <c r="AF62" s="1001">
        <f t="shared" si="19"/>
        <v>12.222389728690539</v>
      </c>
      <c r="AG62" s="1001">
        <f t="shared" si="19"/>
        <v>8.6879668507654877</v>
      </c>
      <c r="AH62" s="1001">
        <f>MAX(Z62:AC69)</f>
        <v>20.633333333333333</v>
      </c>
      <c r="AI62" s="1009">
        <f t="shared" ref="AI62" si="20">AH62*0.38*0.9*SQRT(3)</f>
        <v>12.222389728690539</v>
      </c>
      <c r="AJ62" s="1009">
        <f>D62-AI62</f>
        <v>311.77761027130947</v>
      </c>
    </row>
    <row r="63" spans="1:36" ht="31.5" x14ac:dyDescent="0.25">
      <c r="A63" s="886"/>
      <c r="B63" s="889"/>
      <c r="C63" s="1270"/>
      <c r="D63" s="917"/>
      <c r="E63" s="276" t="s">
        <v>720</v>
      </c>
      <c r="F63" s="276">
        <v>16.7</v>
      </c>
      <c r="G63" s="276">
        <v>5.4</v>
      </c>
      <c r="H63" s="276">
        <v>0.1</v>
      </c>
      <c r="I63" s="276">
        <v>6.7</v>
      </c>
      <c r="J63" s="276">
        <v>5.4</v>
      </c>
      <c r="K63" s="276">
        <v>0</v>
      </c>
      <c r="L63" s="480">
        <v>5</v>
      </c>
      <c r="M63" s="480">
        <v>15</v>
      </c>
      <c r="N63" s="480">
        <v>4.8</v>
      </c>
      <c r="O63" s="480">
        <v>0</v>
      </c>
      <c r="P63" s="480">
        <v>0</v>
      </c>
      <c r="Q63" s="480">
        <v>5</v>
      </c>
      <c r="R63" s="277">
        <v>400</v>
      </c>
      <c r="S63" s="277">
        <v>401</v>
      </c>
      <c r="T63" s="277"/>
      <c r="U63" s="277"/>
      <c r="V63" s="278">
        <f t="shared" si="0"/>
        <v>7.4000000000000012</v>
      </c>
      <c r="W63" s="278">
        <f t="shared" si="1"/>
        <v>6.0500000000000007</v>
      </c>
      <c r="X63" s="278">
        <f t="shared" si="2"/>
        <v>8.2666666666666675</v>
      </c>
      <c r="Y63" s="279">
        <f t="shared" si="3"/>
        <v>5</v>
      </c>
      <c r="Z63" s="1007"/>
      <c r="AA63" s="1001"/>
      <c r="AB63" s="1001"/>
      <c r="AC63" s="1001"/>
      <c r="AD63" s="1001"/>
      <c r="AE63" s="1001"/>
      <c r="AF63" s="1001"/>
      <c r="AG63" s="1001"/>
      <c r="AH63" s="1001"/>
      <c r="AI63" s="1009"/>
      <c r="AJ63" s="1009"/>
    </row>
    <row r="64" spans="1:36" ht="15.75" x14ac:dyDescent="0.25">
      <c r="A64" s="886"/>
      <c r="B64" s="889"/>
      <c r="C64" s="1270"/>
      <c r="D64" s="917"/>
      <c r="E64" s="280" t="s">
        <v>721</v>
      </c>
      <c r="F64" s="280">
        <v>0.7</v>
      </c>
      <c r="G64" s="280">
        <v>0</v>
      </c>
      <c r="H64" s="280">
        <v>1.5</v>
      </c>
      <c r="I64" s="280">
        <v>0</v>
      </c>
      <c r="J64" s="280">
        <v>0</v>
      </c>
      <c r="K64" s="280">
        <v>0</v>
      </c>
      <c r="L64" s="479">
        <v>0</v>
      </c>
      <c r="M64" s="479">
        <v>0</v>
      </c>
      <c r="N64" s="479">
        <v>1.5</v>
      </c>
      <c r="O64" s="479">
        <v>0</v>
      </c>
      <c r="P64" s="479">
        <v>0</v>
      </c>
      <c r="Q64" s="479">
        <v>0</v>
      </c>
      <c r="R64" s="277">
        <v>400</v>
      </c>
      <c r="S64" s="277">
        <v>401</v>
      </c>
      <c r="T64" s="277"/>
      <c r="U64" s="277"/>
      <c r="V64" s="278">
        <f t="shared" si="0"/>
        <v>1.1000000000000001</v>
      </c>
      <c r="W64" s="278">
        <f t="shared" si="1"/>
        <v>0</v>
      </c>
      <c r="X64" s="278">
        <f t="shared" si="2"/>
        <v>1.5</v>
      </c>
      <c r="Y64" s="279">
        <f t="shared" si="3"/>
        <v>0</v>
      </c>
      <c r="Z64" s="1007"/>
      <c r="AA64" s="1001"/>
      <c r="AB64" s="1001"/>
      <c r="AC64" s="1001"/>
      <c r="AD64" s="1001"/>
      <c r="AE64" s="1001"/>
      <c r="AF64" s="1001"/>
      <c r="AG64" s="1001"/>
      <c r="AH64" s="1001"/>
      <c r="AI64" s="1009"/>
      <c r="AJ64" s="1009"/>
    </row>
    <row r="65" spans="1:36" ht="15.75" x14ac:dyDescent="0.25">
      <c r="A65" s="886"/>
      <c r="B65" s="889"/>
      <c r="C65" s="1270"/>
      <c r="D65" s="917"/>
      <c r="E65" s="280" t="s">
        <v>722</v>
      </c>
      <c r="F65" s="280">
        <v>0</v>
      </c>
      <c r="G65" s="280">
        <v>0</v>
      </c>
      <c r="H65" s="280">
        <v>0</v>
      </c>
      <c r="I65" s="280">
        <v>0</v>
      </c>
      <c r="J65" s="280">
        <v>0</v>
      </c>
      <c r="K65" s="280">
        <v>0</v>
      </c>
      <c r="L65" s="479">
        <v>0</v>
      </c>
      <c r="M65" s="479">
        <v>0</v>
      </c>
      <c r="N65" s="479">
        <v>0</v>
      </c>
      <c r="O65" s="479">
        <v>0</v>
      </c>
      <c r="P65" s="479">
        <v>0</v>
      </c>
      <c r="Q65" s="479">
        <v>0</v>
      </c>
      <c r="R65" s="277">
        <v>400</v>
      </c>
      <c r="S65" s="277">
        <v>401</v>
      </c>
      <c r="T65" s="277"/>
      <c r="U65" s="277"/>
      <c r="V65" s="278">
        <f t="shared" si="0"/>
        <v>0</v>
      </c>
      <c r="W65" s="278">
        <f t="shared" si="1"/>
        <v>0</v>
      </c>
      <c r="X65" s="278">
        <f t="shared" si="2"/>
        <v>0</v>
      </c>
      <c r="Y65" s="279">
        <f t="shared" si="3"/>
        <v>0</v>
      </c>
      <c r="Z65" s="1007"/>
      <c r="AA65" s="1001"/>
      <c r="AB65" s="1001"/>
      <c r="AC65" s="1001"/>
      <c r="AD65" s="1001"/>
      <c r="AE65" s="1001"/>
      <c r="AF65" s="1001"/>
      <c r="AG65" s="1001"/>
      <c r="AH65" s="1001"/>
      <c r="AI65" s="1009"/>
      <c r="AJ65" s="1009"/>
    </row>
    <row r="66" spans="1:36" ht="15.75" x14ac:dyDescent="0.25">
      <c r="A66" s="886"/>
      <c r="B66" s="889"/>
      <c r="C66" s="1270"/>
      <c r="D66" s="917"/>
      <c r="E66" s="276" t="s">
        <v>723</v>
      </c>
      <c r="F66" s="276">
        <v>0</v>
      </c>
      <c r="G66" s="276">
        <v>0</v>
      </c>
      <c r="H66" s="276">
        <v>0</v>
      </c>
      <c r="I66" s="276">
        <v>0</v>
      </c>
      <c r="J66" s="276">
        <v>0</v>
      </c>
      <c r="K66" s="276">
        <v>0</v>
      </c>
      <c r="L66" s="480">
        <v>0</v>
      </c>
      <c r="M66" s="480">
        <v>0</v>
      </c>
      <c r="N66" s="480">
        <v>0</v>
      </c>
      <c r="O66" s="480"/>
      <c r="P66" s="480"/>
      <c r="Q66" s="480"/>
      <c r="R66" s="277"/>
      <c r="S66" s="277"/>
      <c r="T66" s="277"/>
      <c r="U66" s="277"/>
      <c r="V66" s="278">
        <f t="shared" si="0"/>
        <v>0</v>
      </c>
      <c r="W66" s="278">
        <f t="shared" si="1"/>
        <v>0</v>
      </c>
      <c r="X66" s="278">
        <f t="shared" si="2"/>
        <v>0</v>
      </c>
      <c r="Y66" s="279">
        <f t="shared" si="3"/>
        <v>0</v>
      </c>
      <c r="Z66" s="1007"/>
      <c r="AA66" s="1001"/>
      <c r="AB66" s="1001"/>
      <c r="AC66" s="1001"/>
      <c r="AD66" s="1001"/>
      <c r="AE66" s="1001"/>
      <c r="AF66" s="1001"/>
      <c r="AG66" s="1001"/>
      <c r="AH66" s="1001"/>
      <c r="AI66" s="1009"/>
      <c r="AJ66" s="1009"/>
    </row>
    <row r="67" spans="1:36" ht="15.75" x14ac:dyDescent="0.25">
      <c r="A67" s="886"/>
      <c r="B67" s="889"/>
      <c r="C67" s="1270"/>
      <c r="D67" s="917"/>
      <c r="E67" s="276" t="s">
        <v>691</v>
      </c>
      <c r="F67" s="276"/>
      <c r="G67" s="276"/>
      <c r="H67" s="276"/>
      <c r="I67" s="276"/>
      <c r="J67" s="276"/>
      <c r="K67" s="276"/>
      <c r="L67" s="480"/>
      <c r="M67" s="480"/>
      <c r="N67" s="480"/>
      <c r="O67" s="480"/>
      <c r="P67" s="480"/>
      <c r="Q67" s="480"/>
      <c r="R67" s="277"/>
      <c r="S67" s="277"/>
      <c r="T67" s="277"/>
      <c r="U67" s="277"/>
      <c r="V67" s="278">
        <f t="shared" si="0"/>
        <v>0</v>
      </c>
      <c r="W67" s="278">
        <f t="shared" si="1"/>
        <v>0</v>
      </c>
      <c r="X67" s="278">
        <f t="shared" si="2"/>
        <v>0</v>
      </c>
      <c r="Y67" s="279">
        <f t="shared" si="3"/>
        <v>0</v>
      </c>
      <c r="Z67" s="1007"/>
      <c r="AA67" s="1001"/>
      <c r="AB67" s="1001"/>
      <c r="AC67" s="1001"/>
      <c r="AD67" s="1001"/>
      <c r="AE67" s="1001"/>
      <c r="AF67" s="1001"/>
      <c r="AG67" s="1001"/>
      <c r="AH67" s="1001"/>
      <c r="AI67" s="1009"/>
      <c r="AJ67" s="1009"/>
    </row>
    <row r="68" spans="1:36" ht="15.75" x14ac:dyDescent="0.25">
      <c r="A68" s="886"/>
      <c r="B68" s="889"/>
      <c r="C68" s="1270"/>
      <c r="D68" s="917"/>
      <c r="E68" s="280"/>
      <c r="F68" s="280"/>
      <c r="G68" s="280"/>
      <c r="H68" s="280"/>
      <c r="I68" s="280"/>
      <c r="J68" s="280"/>
      <c r="K68" s="280"/>
      <c r="L68" s="479"/>
      <c r="M68" s="479"/>
      <c r="N68" s="479"/>
      <c r="O68" s="479"/>
      <c r="P68" s="479"/>
      <c r="Q68" s="479"/>
      <c r="R68" s="281"/>
      <c r="S68" s="281"/>
      <c r="T68" s="281"/>
      <c r="U68" s="281"/>
      <c r="V68" s="278">
        <f t="shared" si="0"/>
        <v>0</v>
      </c>
      <c r="W68" s="278">
        <f t="shared" si="1"/>
        <v>0</v>
      </c>
      <c r="X68" s="278">
        <f t="shared" si="2"/>
        <v>0</v>
      </c>
      <c r="Y68" s="279">
        <f t="shared" si="3"/>
        <v>0</v>
      </c>
      <c r="Z68" s="1007"/>
      <c r="AA68" s="1001"/>
      <c r="AB68" s="1001"/>
      <c r="AC68" s="1001"/>
      <c r="AD68" s="1001"/>
      <c r="AE68" s="1001"/>
      <c r="AF68" s="1001"/>
      <c r="AG68" s="1001"/>
      <c r="AH68" s="1001"/>
      <c r="AI68" s="1009"/>
      <c r="AJ68" s="1009"/>
    </row>
    <row r="69" spans="1:36" ht="15.75" x14ac:dyDescent="0.25">
      <c r="A69" s="886"/>
      <c r="B69" s="889"/>
      <c r="C69" s="1270"/>
      <c r="D69" s="1272"/>
      <c r="F69" s="276"/>
      <c r="G69" s="276"/>
      <c r="H69" s="276"/>
      <c r="I69" s="276"/>
      <c r="J69" s="276"/>
      <c r="K69" s="276"/>
      <c r="L69" s="480"/>
      <c r="M69" s="480"/>
      <c r="N69" s="480"/>
      <c r="O69" s="480"/>
      <c r="P69" s="480"/>
      <c r="Q69" s="480"/>
      <c r="R69" s="277"/>
      <c r="S69" s="277"/>
      <c r="T69" s="277"/>
      <c r="U69" s="277"/>
      <c r="V69" s="278">
        <f t="shared" si="0"/>
        <v>0</v>
      </c>
      <c r="W69" s="278">
        <f t="shared" si="1"/>
        <v>0</v>
      </c>
      <c r="X69" s="278">
        <f t="shared" si="2"/>
        <v>0</v>
      </c>
      <c r="Y69" s="279">
        <f t="shared" si="3"/>
        <v>0</v>
      </c>
      <c r="Z69" s="1007"/>
      <c r="AA69" s="1001"/>
      <c r="AB69" s="1001"/>
      <c r="AC69" s="1001"/>
      <c r="AD69" s="1001"/>
      <c r="AE69" s="1001"/>
      <c r="AF69" s="1001"/>
      <c r="AG69" s="1001"/>
      <c r="AH69" s="1001"/>
      <c r="AI69" s="1009"/>
      <c r="AJ69" s="1009"/>
    </row>
    <row r="70" spans="1:36" ht="15.75" x14ac:dyDescent="0.25">
      <c r="A70" s="886">
        <v>10</v>
      </c>
      <c r="B70" s="889" t="s">
        <v>724</v>
      </c>
      <c r="C70" s="889" t="s">
        <v>104</v>
      </c>
      <c r="D70" s="1023">
        <f>250*0.9</f>
        <v>225</v>
      </c>
      <c r="E70" s="280" t="s">
        <v>725</v>
      </c>
      <c r="F70" s="280">
        <v>134</v>
      </c>
      <c r="G70" s="280">
        <v>85</v>
      </c>
      <c r="H70" s="280">
        <v>100</v>
      </c>
      <c r="I70" s="280">
        <v>124.1</v>
      </c>
      <c r="J70" s="280">
        <v>91.2</v>
      </c>
      <c r="K70" s="280">
        <v>88.1</v>
      </c>
      <c r="L70" s="479">
        <v>76.8</v>
      </c>
      <c r="M70" s="479">
        <v>66.3</v>
      </c>
      <c r="N70" s="479">
        <v>24.4</v>
      </c>
      <c r="O70" s="479">
        <v>66</v>
      </c>
      <c r="P70" s="479">
        <v>76</v>
      </c>
      <c r="Q70" s="479">
        <v>54</v>
      </c>
      <c r="R70" s="277">
        <v>399</v>
      </c>
      <c r="S70" s="277">
        <v>396</v>
      </c>
      <c r="T70" s="277"/>
      <c r="U70" s="277"/>
      <c r="V70" s="278">
        <f t="shared" si="0"/>
        <v>106.33333333333333</v>
      </c>
      <c r="W70" s="278">
        <f t="shared" si="1"/>
        <v>101.13333333333333</v>
      </c>
      <c r="X70" s="278">
        <f t="shared" si="2"/>
        <v>55.833333333333336</v>
      </c>
      <c r="Y70" s="279">
        <f t="shared" si="3"/>
        <v>65.333333333333329</v>
      </c>
      <c r="Z70" s="1007">
        <f>SUM(V70:V73)</f>
        <v>223</v>
      </c>
      <c r="AA70" s="1001">
        <f>SUM(W70:W73)</f>
        <v>205.3</v>
      </c>
      <c r="AB70" s="1001">
        <f>SUM(X70:X73)</f>
        <v>149.30000000000001</v>
      </c>
      <c r="AC70" s="1001">
        <f>SUM(Y70:Y73)</f>
        <v>150.66666666666666</v>
      </c>
      <c r="AD70" s="1001">
        <f t="shared" ref="AD70:AG70" si="21">Z70*0.38*0.9*SQRT(3)</f>
        <v>132.09658689004797</v>
      </c>
      <c r="AE70" s="1001">
        <f t="shared" si="21"/>
        <v>121.61179053151056</v>
      </c>
      <c r="AF70" s="1001">
        <f t="shared" si="21"/>
        <v>88.439553464951416</v>
      </c>
      <c r="AG70" s="1001">
        <f t="shared" si="21"/>
        <v>89.249114012409095</v>
      </c>
      <c r="AH70" s="1001">
        <f>MAX(Z70:AC73)</f>
        <v>223</v>
      </c>
      <c r="AI70" s="1009">
        <f t="shared" ref="AI70" si="22">AH70*0.38*0.9*SQRT(3)</f>
        <v>132.09658689004797</v>
      </c>
      <c r="AJ70" s="1009">
        <f>D70-AI70</f>
        <v>92.903413109952027</v>
      </c>
    </row>
    <row r="71" spans="1:36" ht="15.75" x14ac:dyDescent="0.25">
      <c r="A71" s="886"/>
      <c r="B71" s="889"/>
      <c r="C71" s="889"/>
      <c r="D71" s="901"/>
      <c r="E71" s="276" t="s">
        <v>726</v>
      </c>
      <c r="F71" s="276">
        <v>28.5</v>
      </c>
      <c r="G71" s="276">
        <v>6.8</v>
      </c>
      <c r="H71" s="276">
        <v>14.2</v>
      </c>
      <c r="I71" s="276">
        <v>36.200000000000003</v>
      </c>
      <c r="J71" s="276">
        <v>6.4</v>
      </c>
      <c r="K71" s="276">
        <v>11.8</v>
      </c>
      <c r="L71" s="480">
        <v>21.6</v>
      </c>
      <c r="M71" s="480">
        <v>6.5</v>
      </c>
      <c r="N71" s="480">
        <v>6.4</v>
      </c>
      <c r="O71" s="480">
        <v>33</v>
      </c>
      <c r="P71" s="480">
        <v>8</v>
      </c>
      <c r="Q71" s="480">
        <v>8</v>
      </c>
      <c r="R71" s="277">
        <v>399</v>
      </c>
      <c r="S71" s="277">
        <v>396</v>
      </c>
      <c r="T71" s="277"/>
      <c r="U71" s="277"/>
      <c r="V71" s="278">
        <f t="shared" si="0"/>
        <v>16.5</v>
      </c>
      <c r="W71" s="278">
        <f t="shared" si="1"/>
        <v>18.133333333333336</v>
      </c>
      <c r="X71" s="278">
        <f t="shared" si="2"/>
        <v>11.5</v>
      </c>
      <c r="Y71" s="279">
        <f t="shared" si="3"/>
        <v>16.333333333333332</v>
      </c>
      <c r="Z71" s="1007"/>
      <c r="AA71" s="1001"/>
      <c r="AB71" s="1001"/>
      <c r="AC71" s="1001"/>
      <c r="AD71" s="1001"/>
      <c r="AE71" s="1001"/>
      <c r="AF71" s="1001"/>
      <c r="AG71" s="1001"/>
      <c r="AH71" s="1001"/>
      <c r="AI71" s="1009"/>
      <c r="AJ71" s="1009"/>
    </row>
    <row r="72" spans="1:36" ht="15.75" x14ac:dyDescent="0.25">
      <c r="A72" s="886"/>
      <c r="B72" s="889"/>
      <c r="C72" s="889"/>
      <c r="D72" s="901"/>
      <c r="E72" s="280" t="s">
        <v>727</v>
      </c>
      <c r="F72" s="280">
        <v>2.4</v>
      </c>
      <c r="G72" s="280">
        <v>5</v>
      </c>
      <c r="H72" s="280">
        <v>2.6</v>
      </c>
      <c r="I72" s="280">
        <v>1.4</v>
      </c>
      <c r="J72" s="280">
        <v>0</v>
      </c>
      <c r="K72" s="280">
        <v>0</v>
      </c>
      <c r="L72" s="479">
        <v>1.1000000000000001</v>
      </c>
      <c r="M72" s="479">
        <v>0.9</v>
      </c>
      <c r="N72" s="479">
        <v>0</v>
      </c>
      <c r="O72" s="479">
        <v>4</v>
      </c>
      <c r="P72" s="479">
        <v>10</v>
      </c>
      <c r="Q72" s="479">
        <v>5</v>
      </c>
      <c r="R72" s="277">
        <v>399</v>
      </c>
      <c r="S72" s="277">
        <v>396</v>
      </c>
      <c r="T72" s="277"/>
      <c r="U72" s="277"/>
      <c r="V72" s="278">
        <f t="shared" si="0"/>
        <v>3.3333333333333335</v>
      </c>
      <c r="W72" s="278">
        <f t="shared" si="1"/>
        <v>1.4</v>
      </c>
      <c r="X72" s="278">
        <f t="shared" si="2"/>
        <v>1</v>
      </c>
      <c r="Y72" s="279">
        <f t="shared" si="3"/>
        <v>6.333333333333333</v>
      </c>
      <c r="Z72" s="1007"/>
      <c r="AA72" s="1001"/>
      <c r="AB72" s="1001"/>
      <c r="AC72" s="1001"/>
      <c r="AD72" s="1001"/>
      <c r="AE72" s="1001"/>
      <c r="AF72" s="1001"/>
      <c r="AG72" s="1001"/>
      <c r="AH72" s="1001"/>
      <c r="AI72" s="1009"/>
      <c r="AJ72" s="1009"/>
    </row>
    <row r="73" spans="1:36" ht="15.75" x14ac:dyDescent="0.25">
      <c r="A73" s="886"/>
      <c r="B73" s="889"/>
      <c r="C73" s="889"/>
      <c r="D73" s="888"/>
      <c r="E73" s="276" t="s">
        <v>728</v>
      </c>
      <c r="F73" s="276">
        <v>106.5</v>
      </c>
      <c r="G73" s="276">
        <v>83</v>
      </c>
      <c r="H73" s="276">
        <v>101</v>
      </c>
      <c r="I73" s="276">
        <v>82.6</v>
      </c>
      <c r="J73" s="276">
        <v>79.400000000000006</v>
      </c>
      <c r="K73" s="276">
        <v>91.9</v>
      </c>
      <c r="L73" s="480">
        <v>74.400000000000006</v>
      </c>
      <c r="M73" s="480">
        <v>83.3</v>
      </c>
      <c r="N73" s="480">
        <v>85.2</v>
      </c>
      <c r="O73" s="480">
        <v>61</v>
      </c>
      <c r="P73" s="480">
        <v>66</v>
      </c>
      <c r="Q73" s="480">
        <v>61</v>
      </c>
      <c r="R73" s="277">
        <v>399</v>
      </c>
      <c r="S73" s="277">
        <v>396</v>
      </c>
      <c r="T73" s="277"/>
      <c r="U73" s="277"/>
      <c r="V73" s="278">
        <f t="shared" si="0"/>
        <v>96.833333333333329</v>
      </c>
      <c r="W73" s="278">
        <f t="shared" si="1"/>
        <v>84.63333333333334</v>
      </c>
      <c r="X73" s="278">
        <f t="shared" si="2"/>
        <v>80.966666666666654</v>
      </c>
      <c r="Y73" s="279">
        <f t="shared" si="3"/>
        <v>62.666666666666664</v>
      </c>
      <c r="Z73" s="1007"/>
      <c r="AA73" s="1001"/>
      <c r="AB73" s="1001"/>
      <c r="AC73" s="1001"/>
      <c r="AD73" s="1001"/>
      <c r="AE73" s="1001"/>
      <c r="AF73" s="1001"/>
      <c r="AG73" s="1001"/>
      <c r="AH73" s="1001"/>
      <c r="AI73" s="1009"/>
      <c r="AJ73" s="1009"/>
    </row>
    <row r="74" spans="1:36" ht="15.75" x14ac:dyDescent="0.25">
      <c r="A74" s="886">
        <v>11</v>
      </c>
      <c r="B74" s="889" t="s">
        <v>729</v>
      </c>
      <c r="C74" s="1273" t="s">
        <v>104</v>
      </c>
      <c r="D74" s="1277">
        <f>250*0.9</f>
        <v>225</v>
      </c>
      <c r="E74" s="280" t="s">
        <v>730</v>
      </c>
      <c r="F74" s="280">
        <v>0</v>
      </c>
      <c r="G74" s="280">
        <v>0</v>
      </c>
      <c r="H74" s="280">
        <v>1</v>
      </c>
      <c r="I74" s="280">
        <v>0</v>
      </c>
      <c r="J74" s="280">
        <v>0</v>
      </c>
      <c r="K74" s="280">
        <v>0</v>
      </c>
      <c r="L74" s="479">
        <v>7.3</v>
      </c>
      <c r="M74" s="479">
        <v>7.4</v>
      </c>
      <c r="N74" s="479">
        <v>7</v>
      </c>
      <c r="O74" s="479">
        <v>7.4</v>
      </c>
      <c r="P74" s="479">
        <v>7.8</v>
      </c>
      <c r="Q74" s="479">
        <v>8</v>
      </c>
      <c r="R74" s="277">
        <v>408</v>
      </c>
      <c r="S74" s="277">
        <v>408</v>
      </c>
      <c r="T74" s="277"/>
      <c r="U74" s="277"/>
      <c r="V74" s="278">
        <f t="shared" si="0"/>
        <v>1</v>
      </c>
      <c r="W74" s="278">
        <f t="shared" si="1"/>
        <v>0</v>
      </c>
      <c r="X74" s="278">
        <f t="shared" si="2"/>
        <v>7.2333333333333334</v>
      </c>
      <c r="Y74" s="279">
        <f t="shared" si="3"/>
        <v>7.7333333333333334</v>
      </c>
      <c r="Z74" s="1007">
        <f>SUM(V74:V79)</f>
        <v>9.1999999999999975</v>
      </c>
      <c r="AA74" s="1001">
        <f>SUM(W74:W79)</f>
        <v>11.733333333333334</v>
      </c>
      <c r="AB74" s="1001">
        <f>SUM(X74:X79)</f>
        <v>18.266666666666669</v>
      </c>
      <c r="AC74" s="1001">
        <f>SUM(Y74:Y79)</f>
        <v>23.6</v>
      </c>
      <c r="AD74" s="1001">
        <f t="shared" ref="AD74:AG74" si="23">Z74*0.38*0.9*SQRT(3)</f>
        <v>5.4497246609347139</v>
      </c>
      <c r="AE74" s="1001">
        <f t="shared" si="23"/>
        <v>6.9503734806123907</v>
      </c>
      <c r="AF74" s="1001">
        <f t="shared" si="23"/>
        <v>10.820467805044292</v>
      </c>
      <c r="AG74" s="1001">
        <f t="shared" si="23"/>
        <v>13.979728478049923</v>
      </c>
      <c r="AH74" s="1001">
        <f>MAX(Z74:AC79)</f>
        <v>23.6</v>
      </c>
      <c r="AI74" s="1009">
        <f t="shared" ref="AI74" si="24">AH74*0.38*0.9*SQRT(3)</f>
        <v>13.979728478049923</v>
      </c>
      <c r="AJ74" s="1009">
        <f>D74-AI74</f>
        <v>211.02027152195006</v>
      </c>
    </row>
    <row r="75" spans="1:36" ht="31.5" x14ac:dyDescent="0.25">
      <c r="A75" s="886"/>
      <c r="B75" s="889"/>
      <c r="C75" s="1273"/>
      <c r="D75" s="895"/>
      <c r="E75" s="276" t="s">
        <v>731</v>
      </c>
      <c r="F75" s="276">
        <v>0.7</v>
      </c>
      <c r="G75" s="276">
        <v>8.1999999999999993</v>
      </c>
      <c r="H75" s="276">
        <v>0.8</v>
      </c>
      <c r="I75" s="276">
        <v>4.7</v>
      </c>
      <c r="J75" s="276">
        <v>6.2</v>
      </c>
      <c r="K75" s="276">
        <v>1.2</v>
      </c>
      <c r="L75" s="480">
        <v>1.6</v>
      </c>
      <c r="M75" s="480">
        <v>3.3</v>
      </c>
      <c r="N75" s="480">
        <v>0.9</v>
      </c>
      <c r="O75" s="480">
        <v>3.6</v>
      </c>
      <c r="P75" s="480">
        <v>9.1</v>
      </c>
      <c r="Q75" s="480">
        <v>4.2</v>
      </c>
      <c r="R75" s="277">
        <v>408</v>
      </c>
      <c r="S75" s="277">
        <v>408</v>
      </c>
      <c r="T75" s="277"/>
      <c r="U75" s="277"/>
      <c r="V75" s="278">
        <f t="shared" si="0"/>
        <v>3.2333333333333329</v>
      </c>
      <c r="W75" s="278">
        <f t="shared" si="1"/>
        <v>4.0333333333333332</v>
      </c>
      <c r="X75" s="278">
        <f t="shared" si="2"/>
        <v>1.9333333333333336</v>
      </c>
      <c r="Y75" s="279">
        <f t="shared" si="3"/>
        <v>5.6333333333333329</v>
      </c>
      <c r="Z75" s="1007"/>
      <c r="AA75" s="1001"/>
      <c r="AB75" s="1001"/>
      <c r="AC75" s="1001"/>
      <c r="AD75" s="1001"/>
      <c r="AE75" s="1001"/>
      <c r="AF75" s="1001"/>
      <c r="AG75" s="1001"/>
      <c r="AH75" s="1001"/>
      <c r="AI75" s="1009"/>
      <c r="AJ75" s="1009"/>
    </row>
    <row r="76" spans="1:36" ht="31.5" x14ac:dyDescent="0.25">
      <c r="A76" s="886"/>
      <c r="B76" s="889"/>
      <c r="C76" s="1273"/>
      <c r="D76" s="895"/>
      <c r="E76" s="280" t="s">
        <v>732</v>
      </c>
      <c r="F76" s="280">
        <v>0.6</v>
      </c>
      <c r="G76" s="280">
        <v>11</v>
      </c>
      <c r="H76" s="280">
        <v>3</v>
      </c>
      <c r="I76" s="280">
        <v>0.9</v>
      </c>
      <c r="J76" s="280">
        <v>11.4</v>
      </c>
      <c r="K76" s="280">
        <v>10.8</v>
      </c>
      <c r="L76" s="479">
        <v>0.2</v>
      </c>
      <c r="M76" s="479">
        <v>6.8</v>
      </c>
      <c r="N76" s="479">
        <v>20</v>
      </c>
      <c r="O76" s="479">
        <v>10</v>
      </c>
      <c r="P76" s="479">
        <v>4</v>
      </c>
      <c r="Q76" s="479">
        <v>10.7</v>
      </c>
      <c r="R76" s="277">
        <v>408</v>
      </c>
      <c r="S76" s="277">
        <v>408</v>
      </c>
      <c r="T76" s="277"/>
      <c r="U76" s="277"/>
      <c r="V76" s="278">
        <f t="shared" ref="V76:V139" si="25">IF(AND(F76=0,G76=0,H76=0),0,IF(AND(F76=0,G76=0),H76,IF(AND(F76=0,H76=0),G76,IF(AND(G76=0,H76=0),F76,IF(F76=0,(G76+H76)/2,IF(G76=0,(F76+H76)/2,IF(H76=0,(F76+G76)/2,(F76+G76+H76)/3)))))))</f>
        <v>4.8666666666666663</v>
      </c>
      <c r="W76" s="278">
        <f t="shared" ref="W76:W139" si="26">IF(AND(I76=0,J76=0,K76=0),0,IF(AND(I76=0,J76=0),K76,IF(AND(I76=0,K76=0),J76,IF(AND(J76=0,K76=0),I76,IF(I76=0,(J76+K76)/2,IF(J76=0,(I76+K76)/2,IF(K76=0,(I76+J76)/2,(I76+J76+K76)/3)))))))</f>
        <v>7.7</v>
      </c>
      <c r="X76" s="278">
        <f t="shared" ref="X76:X139" si="27">IF(AND(L76=0,M76=0,N76=0),0,IF(AND(L76=0,M76=0),N76,IF(AND(L76=0,N76=0),M76,IF(AND(M76=0,N76=0),L76,IF(L76=0,(M76+N76)/2,IF(M76=0,(L76+N76)/2,IF(N76=0,(L76+M76)/2,(L76+M76+N76)/3)))))))</f>
        <v>9</v>
      </c>
      <c r="Y76" s="279">
        <f t="shared" ref="Y76:Y139" si="28">IF(AND(O76=0,P76=0,Q76=0),0,IF(AND(O76=0,P76=0),Q76,IF(AND(O76=0,Q76=0),P76,IF(AND(P76=0,Q76=0),O76,IF(O76=0,(P76+Q76)/2,IF(P76=0,(O76+Q76)/2,IF(Q76=0,(O76+P76)/2,(O76+P76+Q76)/3)))))))</f>
        <v>8.2333333333333325</v>
      </c>
      <c r="Z76" s="1007"/>
      <c r="AA76" s="1001"/>
      <c r="AB76" s="1001"/>
      <c r="AC76" s="1001"/>
      <c r="AD76" s="1001"/>
      <c r="AE76" s="1001"/>
      <c r="AF76" s="1001"/>
      <c r="AG76" s="1001"/>
      <c r="AH76" s="1001"/>
      <c r="AI76" s="1009"/>
      <c r="AJ76" s="1009"/>
    </row>
    <row r="77" spans="1:36" ht="15.75" x14ac:dyDescent="0.25">
      <c r="A77" s="886"/>
      <c r="B77" s="889"/>
      <c r="C77" s="1273"/>
      <c r="D77" s="895"/>
      <c r="E77" s="276" t="s">
        <v>733</v>
      </c>
      <c r="F77" s="276">
        <v>0.1</v>
      </c>
      <c r="G77" s="276">
        <v>0</v>
      </c>
      <c r="H77" s="276">
        <v>0</v>
      </c>
      <c r="I77" s="276">
        <v>0</v>
      </c>
      <c r="J77" s="276">
        <v>0</v>
      </c>
      <c r="K77" s="276">
        <v>0</v>
      </c>
      <c r="L77" s="480">
        <v>0.1</v>
      </c>
      <c r="M77" s="480">
        <v>0</v>
      </c>
      <c r="N77" s="480">
        <v>0</v>
      </c>
      <c r="O77" s="480">
        <v>0</v>
      </c>
      <c r="P77" s="480">
        <v>0</v>
      </c>
      <c r="Q77" s="480">
        <v>0</v>
      </c>
      <c r="R77" s="277">
        <v>408</v>
      </c>
      <c r="S77" s="277">
        <v>408</v>
      </c>
      <c r="T77" s="277"/>
      <c r="U77" s="277"/>
      <c r="V77" s="278">
        <f t="shared" si="25"/>
        <v>0.1</v>
      </c>
      <c r="W77" s="278">
        <f t="shared" si="26"/>
        <v>0</v>
      </c>
      <c r="X77" s="278">
        <f t="shared" si="27"/>
        <v>0.1</v>
      </c>
      <c r="Y77" s="279">
        <f t="shared" si="28"/>
        <v>0</v>
      </c>
      <c r="Z77" s="1007"/>
      <c r="AA77" s="1001"/>
      <c r="AB77" s="1001"/>
      <c r="AC77" s="1001"/>
      <c r="AD77" s="1001"/>
      <c r="AE77" s="1001"/>
      <c r="AF77" s="1001"/>
      <c r="AG77" s="1001"/>
      <c r="AH77" s="1001"/>
      <c r="AI77" s="1009"/>
      <c r="AJ77" s="1009"/>
    </row>
    <row r="78" spans="1:36" ht="15.75" x14ac:dyDescent="0.25">
      <c r="A78" s="886"/>
      <c r="B78" s="889"/>
      <c r="C78" s="1273"/>
      <c r="D78" s="895"/>
      <c r="E78" s="280" t="s">
        <v>734</v>
      </c>
      <c r="F78" s="280">
        <v>0</v>
      </c>
      <c r="G78" s="280">
        <v>0</v>
      </c>
      <c r="H78" s="280">
        <v>0</v>
      </c>
      <c r="I78" s="280">
        <v>0</v>
      </c>
      <c r="J78" s="280">
        <v>0</v>
      </c>
      <c r="K78" s="280">
        <v>0</v>
      </c>
      <c r="L78" s="479">
        <v>0</v>
      </c>
      <c r="M78" s="479">
        <v>0</v>
      </c>
      <c r="N78" s="479">
        <v>0</v>
      </c>
      <c r="O78" s="479">
        <v>0</v>
      </c>
      <c r="P78" s="479">
        <v>2</v>
      </c>
      <c r="Q78" s="479">
        <v>0</v>
      </c>
      <c r="R78" s="277">
        <v>408</v>
      </c>
      <c r="S78" s="277">
        <v>408</v>
      </c>
      <c r="T78" s="277"/>
      <c r="U78" s="277"/>
      <c r="V78" s="278">
        <f t="shared" si="25"/>
        <v>0</v>
      </c>
      <c r="W78" s="278">
        <f t="shared" si="26"/>
        <v>0</v>
      </c>
      <c r="X78" s="278">
        <f t="shared" si="27"/>
        <v>0</v>
      </c>
      <c r="Y78" s="279">
        <f t="shared" si="28"/>
        <v>2</v>
      </c>
      <c r="Z78" s="1007"/>
      <c r="AA78" s="1001"/>
      <c r="AB78" s="1001"/>
      <c r="AC78" s="1001"/>
      <c r="AD78" s="1001"/>
      <c r="AE78" s="1001"/>
      <c r="AF78" s="1001"/>
      <c r="AG78" s="1001"/>
      <c r="AH78" s="1001"/>
      <c r="AI78" s="1009"/>
      <c r="AJ78" s="1009"/>
    </row>
    <row r="79" spans="1:36" ht="15.75" x14ac:dyDescent="0.25">
      <c r="A79" s="886"/>
      <c r="B79" s="889"/>
      <c r="C79" s="1273"/>
      <c r="D79" s="1278"/>
      <c r="E79" s="276"/>
      <c r="F79" s="276"/>
      <c r="G79" s="276"/>
      <c r="H79" s="276"/>
      <c r="I79" s="276"/>
      <c r="J79" s="276"/>
      <c r="K79" s="276"/>
      <c r="L79" s="480"/>
      <c r="M79" s="480"/>
      <c r="N79" s="480"/>
      <c r="O79" s="480"/>
      <c r="P79" s="480"/>
      <c r="Q79" s="480"/>
      <c r="R79" s="277"/>
      <c r="S79" s="277"/>
      <c r="T79" s="277"/>
      <c r="U79" s="277"/>
      <c r="V79" s="278">
        <f t="shared" si="25"/>
        <v>0</v>
      </c>
      <c r="W79" s="278">
        <f t="shared" si="26"/>
        <v>0</v>
      </c>
      <c r="X79" s="278">
        <f t="shared" si="27"/>
        <v>0</v>
      </c>
      <c r="Y79" s="279">
        <f t="shared" si="28"/>
        <v>0</v>
      </c>
      <c r="Z79" s="1007"/>
      <c r="AA79" s="1001"/>
      <c r="AB79" s="1001"/>
      <c r="AC79" s="1001"/>
      <c r="AD79" s="1001"/>
      <c r="AE79" s="1001"/>
      <c r="AF79" s="1001"/>
      <c r="AG79" s="1001"/>
      <c r="AH79" s="1001"/>
      <c r="AI79" s="1009"/>
      <c r="AJ79" s="1009"/>
    </row>
    <row r="80" spans="1:36" ht="15.75" x14ac:dyDescent="0.25">
      <c r="A80" s="886">
        <v>12</v>
      </c>
      <c r="B80" s="889" t="s">
        <v>735</v>
      </c>
      <c r="C80" s="1273" t="s">
        <v>88</v>
      </c>
      <c r="D80" s="1277">
        <f>160*0.9</f>
        <v>144</v>
      </c>
      <c r="E80" s="280" t="s">
        <v>736</v>
      </c>
      <c r="F80" s="280">
        <v>7.2</v>
      </c>
      <c r="G80" s="280">
        <v>9.1999999999999993</v>
      </c>
      <c r="H80" s="280">
        <v>21.8</v>
      </c>
      <c r="I80" s="280">
        <v>17.399999999999999</v>
      </c>
      <c r="J80" s="280">
        <v>8.9</v>
      </c>
      <c r="K80" s="280">
        <v>12.4</v>
      </c>
      <c r="L80" s="479">
        <v>14.3</v>
      </c>
      <c r="M80" s="479">
        <v>33.200000000000003</v>
      </c>
      <c r="N80" s="479">
        <v>40.200000000000003</v>
      </c>
      <c r="O80" s="479">
        <v>11.8</v>
      </c>
      <c r="P80" s="479">
        <v>10.3</v>
      </c>
      <c r="Q80" s="479">
        <v>24.8</v>
      </c>
      <c r="R80" s="277">
        <v>416</v>
      </c>
      <c r="S80" s="277">
        <v>416</v>
      </c>
      <c r="T80" s="277"/>
      <c r="U80" s="277"/>
      <c r="V80" s="278">
        <f t="shared" si="25"/>
        <v>12.733333333333334</v>
      </c>
      <c r="W80" s="278">
        <f t="shared" si="26"/>
        <v>12.899999999999999</v>
      </c>
      <c r="X80" s="278">
        <f t="shared" si="27"/>
        <v>29.233333333333334</v>
      </c>
      <c r="Y80" s="279">
        <f t="shared" si="28"/>
        <v>15.633333333333335</v>
      </c>
      <c r="Z80" s="1007">
        <f>SUM(V80:V84)</f>
        <v>69.199999999999989</v>
      </c>
      <c r="AA80" s="1001">
        <f>SUM(W80:W84)</f>
        <v>67.466666666666654</v>
      </c>
      <c r="AB80" s="1001">
        <f>SUM(X80:X84)</f>
        <v>90.433333333333337</v>
      </c>
      <c r="AC80" s="1001">
        <f>SUM(Y80:Y84)</f>
        <v>80.533333333333331</v>
      </c>
      <c r="AD80" s="1001">
        <f t="shared" ref="AD80:AG89" si="29">Z80*0.38*0.9*SQRT(3)</f>
        <v>40.991407232248065</v>
      </c>
      <c r="AE80" s="1001">
        <f t="shared" si="29"/>
        <v>39.964647513521243</v>
      </c>
      <c r="AF80" s="1001">
        <f t="shared" si="29"/>
        <v>53.569213786651751</v>
      </c>
      <c r="AG80" s="1001">
        <f t="shared" si="29"/>
        <v>47.704836162385043</v>
      </c>
      <c r="AH80" s="1001">
        <f>MAX(Z80:AC84)</f>
        <v>90.433333333333337</v>
      </c>
      <c r="AI80" s="1009">
        <f t="shared" ref="AI80" si="30">AH80*0.38*0.9*SQRT(3)</f>
        <v>53.569213786651751</v>
      </c>
      <c r="AJ80" s="1009">
        <f>D80-AI80</f>
        <v>90.430786213348256</v>
      </c>
    </row>
    <row r="81" spans="1:36" ht="15.75" x14ac:dyDescent="0.25">
      <c r="A81" s="886"/>
      <c r="B81" s="889"/>
      <c r="C81" s="1273"/>
      <c r="D81" s="895"/>
      <c r="E81" s="276" t="s">
        <v>737</v>
      </c>
      <c r="F81" s="276">
        <v>24</v>
      </c>
      <c r="G81" s="276">
        <v>30.6</v>
      </c>
      <c r="H81" s="276">
        <v>33.5</v>
      </c>
      <c r="I81" s="276">
        <v>26.2</v>
      </c>
      <c r="J81" s="276">
        <v>22.4</v>
      </c>
      <c r="K81" s="276">
        <v>33.6</v>
      </c>
      <c r="L81" s="480">
        <v>16.7</v>
      </c>
      <c r="M81" s="480">
        <v>26.6</v>
      </c>
      <c r="N81" s="480">
        <v>15.2</v>
      </c>
      <c r="O81" s="480">
        <v>27.2</v>
      </c>
      <c r="P81" s="480">
        <v>28.9</v>
      </c>
      <c r="Q81" s="480">
        <v>30.4</v>
      </c>
      <c r="R81" s="277">
        <v>416</v>
      </c>
      <c r="S81" s="277">
        <v>416</v>
      </c>
      <c r="T81" s="277"/>
      <c r="U81" s="277"/>
      <c r="V81" s="278">
        <f t="shared" si="25"/>
        <v>29.366666666666664</v>
      </c>
      <c r="W81" s="278">
        <f t="shared" si="26"/>
        <v>27.399999999999995</v>
      </c>
      <c r="X81" s="278">
        <f t="shared" si="27"/>
        <v>19.5</v>
      </c>
      <c r="Y81" s="279">
        <f t="shared" si="28"/>
        <v>28.833333333333332</v>
      </c>
      <c r="Z81" s="1007"/>
      <c r="AA81" s="1001"/>
      <c r="AB81" s="1001"/>
      <c r="AC81" s="1001"/>
      <c r="AD81" s="1001"/>
      <c r="AE81" s="1001"/>
      <c r="AF81" s="1001"/>
      <c r="AG81" s="1001"/>
      <c r="AH81" s="1001"/>
      <c r="AI81" s="1009"/>
      <c r="AJ81" s="1009"/>
    </row>
    <row r="82" spans="1:36" ht="31.5" x14ac:dyDescent="0.25">
      <c r="A82" s="886"/>
      <c r="B82" s="889"/>
      <c r="C82" s="1273"/>
      <c r="D82" s="895"/>
      <c r="E82" s="280" t="s">
        <v>738</v>
      </c>
      <c r="F82" s="280">
        <v>29.2</v>
      </c>
      <c r="G82" s="280">
        <v>16.3</v>
      </c>
      <c r="H82" s="280">
        <v>33.5</v>
      </c>
      <c r="I82" s="280">
        <v>18.600000000000001</v>
      </c>
      <c r="J82" s="280">
        <v>29.4</v>
      </c>
      <c r="K82" s="280">
        <v>30.9</v>
      </c>
      <c r="L82" s="479">
        <v>35.200000000000003</v>
      </c>
      <c r="M82" s="479">
        <v>33.799999999999997</v>
      </c>
      <c r="N82" s="479">
        <v>38.1</v>
      </c>
      <c r="O82" s="479">
        <v>51.3</v>
      </c>
      <c r="P82" s="479">
        <v>19.399999999999999</v>
      </c>
      <c r="Q82" s="479">
        <v>30.3</v>
      </c>
      <c r="R82" s="277">
        <v>416</v>
      </c>
      <c r="S82" s="277">
        <v>416</v>
      </c>
      <c r="T82" s="277"/>
      <c r="U82" s="277"/>
      <c r="V82" s="278">
        <f t="shared" si="25"/>
        <v>26.333333333333332</v>
      </c>
      <c r="W82" s="278">
        <f t="shared" si="26"/>
        <v>26.3</v>
      </c>
      <c r="X82" s="278">
        <f t="shared" si="27"/>
        <v>35.699999999999996</v>
      </c>
      <c r="Y82" s="279">
        <f t="shared" si="28"/>
        <v>33.666666666666664</v>
      </c>
      <c r="Z82" s="1007"/>
      <c r="AA82" s="1001"/>
      <c r="AB82" s="1001"/>
      <c r="AC82" s="1001"/>
      <c r="AD82" s="1001"/>
      <c r="AE82" s="1001"/>
      <c r="AF82" s="1001"/>
      <c r="AG82" s="1001"/>
      <c r="AH82" s="1001"/>
      <c r="AI82" s="1009"/>
      <c r="AJ82" s="1009"/>
    </row>
    <row r="83" spans="1:36" ht="15.75" x14ac:dyDescent="0.25">
      <c r="A83" s="886"/>
      <c r="B83" s="889"/>
      <c r="C83" s="1273"/>
      <c r="D83" s="895"/>
      <c r="E83" s="280" t="s">
        <v>739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  <c r="K83" s="280">
        <v>0</v>
      </c>
      <c r="L83" s="479">
        <v>0</v>
      </c>
      <c r="M83" s="479">
        <v>0</v>
      </c>
      <c r="N83" s="479">
        <v>6</v>
      </c>
      <c r="O83" s="479">
        <v>1.9</v>
      </c>
      <c r="P83" s="479">
        <v>1.2</v>
      </c>
      <c r="Q83" s="479">
        <v>2.9</v>
      </c>
      <c r="R83" s="277">
        <v>416</v>
      </c>
      <c r="S83" s="277">
        <v>416</v>
      </c>
      <c r="T83" s="277"/>
      <c r="U83" s="277"/>
      <c r="V83" s="278">
        <f t="shared" si="25"/>
        <v>0</v>
      </c>
      <c r="W83" s="278">
        <f t="shared" si="26"/>
        <v>0</v>
      </c>
      <c r="X83" s="278">
        <f t="shared" si="27"/>
        <v>6</v>
      </c>
      <c r="Y83" s="279">
        <f t="shared" si="28"/>
        <v>2</v>
      </c>
      <c r="Z83" s="1007"/>
      <c r="AA83" s="1001"/>
      <c r="AB83" s="1001"/>
      <c r="AC83" s="1001"/>
      <c r="AD83" s="1001"/>
      <c r="AE83" s="1001"/>
      <c r="AF83" s="1001"/>
      <c r="AG83" s="1001"/>
      <c r="AH83" s="1001"/>
      <c r="AI83" s="1009"/>
      <c r="AJ83" s="1009"/>
    </row>
    <row r="84" spans="1:36" ht="15.75" x14ac:dyDescent="0.25">
      <c r="A84" s="886"/>
      <c r="B84" s="889"/>
      <c r="C84" s="1273"/>
      <c r="D84" s="1278"/>
      <c r="E84" s="276" t="s">
        <v>740</v>
      </c>
      <c r="F84" s="276">
        <v>0.8</v>
      </c>
      <c r="G84" s="276">
        <v>0.3</v>
      </c>
      <c r="H84" s="276">
        <v>1.2</v>
      </c>
      <c r="I84" s="276">
        <v>0.6</v>
      </c>
      <c r="J84" s="276">
        <v>0.5</v>
      </c>
      <c r="K84" s="276">
        <v>1.5</v>
      </c>
      <c r="L84" s="480">
        <v>0</v>
      </c>
      <c r="M84" s="480">
        <v>0</v>
      </c>
      <c r="N84" s="480">
        <v>0</v>
      </c>
      <c r="O84" s="480">
        <v>0.4</v>
      </c>
      <c r="P84" s="480">
        <v>0</v>
      </c>
      <c r="Q84" s="480">
        <v>0</v>
      </c>
      <c r="R84" s="277">
        <v>416</v>
      </c>
      <c r="S84" s="277">
        <v>416</v>
      </c>
      <c r="T84" s="277"/>
      <c r="U84" s="277"/>
      <c r="V84" s="278">
        <f t="shared" si="25"/>
        <v>0.76666666666666661</v>
      </c>
      <c r="W84" s="278">
        <f t="shared" si="26"/>
        <v>0.8666666666666667</v>
      </c>
      <c r="X84" s="278">
        <f t="shared" si="27"/>
        <v>0</v>
      </c>
      <c r="Y84" s="279">
        <f t="shared" si="28"/>
        <v>0.4</v>
      </c>
      <c r="Z84" s="1007"/>
      <c r="AA84" s="1001"/>
      <c r="AB84" s="1001"/>
      <c r="AC84" s="1001"/>
      <c r="AD84" s="1001"/>
      <c r="AE84" s="1001"/>
      <c r="AF84" s="1001"/>
      <c r="AG84" s="1001"/>
      <c r="AH84" s="1001"/>
      <c r="AI84" s="1009"/>
      <c r="AJ84" s="1009"/>
    </row>
    <row r="85" spans="1:36" ht="15.75" x14ac:dyDescent="0.25">
      <c r="A85" s="886">
        <v>13</v>
      </c>
      <c r="B85" s="889" t="s">
        <v>741</v>
      </c>
      <c r="C85" s="1273" t="s">
        <v>104</v>
      </c>
      <c r="D85" s="1277">
        <f>250*0.9</f>
        <v>225</v>
      </c>
      <c r="E85" s="280" t="s">
        <v>742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  <c r="K85" s="280">
        <v>0</v>
      </c>
      <c r="L85" s="479">
        <v>0</v>
      </c>
      <c r="M85" s="479">
        <v>0</v>
      </c>
      <c r="N85" s="479">
        <v>0</v>
      </c>
      <c r="O85" s="479">
        <v>0</v>
      </c>
      <c r="P85" s="479">
        <v>0</v>
      </c>
      <c r="Q85" s="479">
        <v>0</v>
      </c>
      <c r="R85" s="277">
        <v>400</v>
      </c>
      <c r="S85" s="277">
        <v>401</v>
      </c>
      <c r="T85" s="277"/>
      <c r="U85" s="277"/>
      <c r="V85" s="278">
        <f t="shared" si="25"/>
        <v>0</v>
      </c>
      <c r="W85" s="278">
        <f t="shared" si="26"/>
        <v>0</v>
      </c>
      <c r="X85" s="278">
        <f t="shared" si="27"/>
        <v>0</v>
      </c>
      <c r="Y85" s="279">
        <f t="shared" si="28"/>
        <v>0</v>
      </c>
      <c r="Z85" s="1007">
        <f>SUM(V85:V88)</f>
        <v>7.0333333333333341</v>
      </c>
      <c r="AA85" s="1001">
        <f>SUM(W85:W88)</f>
        <v>8.5</v>
      </c>
      <c r="AB85" s="1001">
        <f>SUM(X85:X88)</f>
        <v>8.6</v>
      </c>
      <c r="AC85" s="1001">
        <f>SUM(Y85:Y88)</f>
        <v>15.833333333333332</v>
      </c>
      <c r="AD85" s="1001">
        <f t="shared" ref="AD85:AG85" si="31">Z85*0.38*0.9*SQRT(3)</f>
        <v>4.166275012526178</v>
      </c>
      <c r="AE85" s="1001">
        <f t="shared" si="31"/>
        <v>5.0350716976027261</v>
      </c>
      <c r="AF85" s="1001">
        <f t="shared" si="31"/>
        <v>5.0943078352215814</v>
      </c>
      <c r="AG85" s="1001">
        <f t="shared" si="31"/>
        <v>9.3790551229854699</v>
      </c>
      <c r="AH85" s="1001">
        <f>MAX(Z85:AC88)</f>
        <v>15.833333333333332</v>
      </c>
      <c r="AI85" s="1009">
        <f t="shared" ref="AI85" si="32">AH85*0.38*0.9*SQRT(3)</f>
        <v>9.3790551229854699</v>
      </c>
      <c r="AJ85" s="1009">
        <f>D85-AI85</f>
        <v>215.62094487701452</v>
      </c>
    </row>
    <row r="86" spans="1:36" ht="15.75" x14ac:dyDescent="0.25">
      <c r="A86" s="886"/>
      <c r="B86" s="889"/>
      <c r="C86" s="1273"/>
      <c r="D86" s="895"/>
      <c r="E86" s="276" t="s">
        <v>743</v>
      </c>
      <c r="F86" s="276">
        <v>14.6</v>
      </c>
      <c r="G86" s="276">
        <v>3</v>
      </c>
      <c r="H86" s="276">
        <v>3.5</v>
      </c>
      <c r="I86" s="276">
        <v>14.2</v>
      </c>
      <c r="J86" s="276">
        <v>6.8</v>
      </c>
      <c r="K86" s="276">
        <v>4.5</v>
      </c>
      <c r="L86" s="480">
        <v>3.9</v>
      </c>
      <c r="M86" s="480">
        <v>3.2</v>
      </c>
      <c r="N86" s="480">
        <v>3</v>
      </c>
      <c r="O86" s="480">
        <v>15.8</v>
      </c>
      <c r="P86" s="480">
        <v>7.1</v>
      </c>
      <c r="Q86" s="480">
        <v>5</v>
      </c>
      <c r="R86" s="277">
        <v>400</v>
      </c>
      <c r="S86" s="277">
        <v>401</v>
      </c>
      <c r="T86" s="277"/>
      <c r="U86" s="277"/>
      <c r="V86" s="278">
        <f t="shared" si="25"/>
        <v>7.0333333333333341</v>
      </c>
      <c r="W86" s="278">
        <f t="shared" si="26"/>
        <v>8.5</v>
      </c>
      <c r="X86" s="278">
        <f t="shared" si="27"/>
        <v>3.3666666666666667</v>
      </c>
      <c r="Y86" s="279">
        <f t="shared" si="28"/>
        <v>9.2999999999999989</v>
      </c>
      <c r="Z86" s="1007"/>
      <c r="AA86" s="1001"/>
      <c r="AB86" s="1001"/>
      <c r="AC86" s="1001"/>
      <c r="AD86" s="1001"/>
      <c r="AE86" s="1001"/>
      <c r="AF86" s="1001"/>
      <c r="AG86" s="1001"/>
      <c r="AH86" s="1001"/>
      <c r="AI86" s="1009"/>
      <c r="AJ86" s="1009"/>
    </row>
    <row r="87" spans="1:36" ht="15.75" x14ac:dyDescent="0.25">
      <c r="A87" s="886"/>
      <c r="B87" s="889"/>
      <c r="C87" s="1273"/>
      <c r="D87" s="895"/>
      <c r="E87" s="280" t="s">
        <v>744</v>
      </c>
      <c r="F87" s="280">
        <v>0</v>
      </c>
      <c r="G87" s="280">
        <v>0</v>
      </c>
      <c r="H87" s="280">
        <v>0</v>
      </c>
      <c r="I87" s="280">
        <v>0</v>
      </c>
      <c r="J87" s="280">
        <v>0</v>
      </c>
      <c r="K87" s="280">
        <v>0</v>
      </c>
      <c r="L87" s="479">
        <v>10.5</v>
      </c>
      <c r="M87" s="479">
        <v>4.2</v>
      </c>
      <c r="N87" s="479">
        <v>1</v>
      </c>
      <c r="O87" s="479">
        <v>10</v>
      </c>
      <c r="P87" s="479">
        <v>5.6</v>
      </c>
      <c r="Q87" s="479">
        <v>4</v>
      </c>
      <c r="R87" s="277">
        <v>400</v>
      </c>
      <c r="S87" s="277">
        <v>401</v>
      </c>
      <c r="T87" s="277"/>
      <c r="U87" s="277"/>
      <c r="V87" s="278">
        <f t="shared" si="25"/>
        <v>0</v>
      </c>
      <c r="W87" s="278">
        <f t="shared" si="26"/>
        <v>0</v>
      </c>
      <c r="X87" s="278">
        <f t="shared" si="27"/>
        <v>5.2333333333333334</v>
      </c>
      <c r="Y87" s="279">
        <f t="shared" si="28"/>
        <v>6.5333333333333341</v>
      </c>
      <c r="Z87" s="1007"/>
      <c r="AA87" s="1001"/>
      <c r="AB87" s="1001"/>
      <c r="AC87" s="1001"/>
      <c r="AD87" s="1001"/>
      <c r="AE87" s="1001"/>
      <c r="AF87" s="1001"/>
      <c r="AG87" s="1001"/>
      <c r="AH87" s="1001"/>
      <c r="AI87" s="1009"/>
      <c r="AJ87" s="1009"/>
    </row>
    <row r="88" spans="1:36" ht="15.75" x14ac:dyDescent="0.25">
      <c r="A88" s="886"/>
      <c r="B88" s="889"/>
      <c r="C88" s="1273"/>
      <c r="D88" s="1278"/>
      <c r="E88" s="276"/>
      <c r="F88" s="276"/>
      <c r="G88" s="276"/>
      <c r="H88" s="276"/>
      <c r="I88" s="276"/>
      <c r="J88" s="276"/>
      <c r="K88" s="276"/>
      <c r="L88" s="480"/>
      <c r="M88" s="480"/>
      <c r="N88" s="480"/>
      <c r="O88" s="480"/>
      <c r="P88" s="480"/>
      <c r="Q88" s="480"/>
      <c r="R88" s="277"/>
      <c r="S88" s="277"/>
      <c r="T88" s="277"/>
      <c r="U88" s="277"/>
      <c r="V88" s="278">
        <f t="shared" si="25"/>
        <v>0</v>
      </c>
      <c r="W88" s="278">
        <f t="shared" si="26"/>
        <v>0</v>
      </c>
      <c r="X88" s="278">
        <f t="shared" si="27"/>
        <v>0</v>
      </c>
      <c r="Y88" s="279">
        <f t="shared" si="28"/>
        <v>0</v>
      </c>
      <c r="Z88" s="1007"/>
      <c r="AA88" s="1001"/>
      <c r="AB88" s="1001"/>
      <c r="AC88" s="1001"/>
      <c r="AD88" s="1001"/>
      <c r="AE88" s="1001"/>
      <c r="AF88" s="1001"/>
      <c r="AG88" s="1001"/>
      <c r="AH88" s="1001"/>
      <c r="AI88" s="1009"/>
      <c r="AJ88" s="1009"/>
    </row>
    <row r="89" spans="1:36" ht="15.75" x14ac:dyDescent="0.25">
      <c r="A89" s="886">
        <v>14</v>
      </c>
      <c r="B89" s="889" t="s">
        <v>121</v>
      </c>
      <c r="C89" s="1270" t="s">
        <v>745</v>
      </c>
      <c r="D89" s="1271">
        <f>800*0.9</f>
        <v>720</v>
      </c>
      <c r="E89" s="280" t="s">
        <v>746</v>
      </c>
      <c r="F89" s="280">
        <v>39.200000000000003</v>
      </c>
      <c r="G89" s="280">
        <v>33.1</v>
      </c>
      <c r="H89" s="280">
        <v>32.200000000000003</v>
      </c>
      <c r="I89" s="280">
        <v>36.6</v>
      </c>
      <c r="J89" s="280">
        <v>35.4</v>
      </c>
      <c r="K89" s="280">
        <v>59.2</v>
      </c>
      <c r="L89" s="479">
        <v>24.2</v>
      </c>
      <c r="M89" s="479">
        <v>31.5</v>
      </c>
      <c r="N89" s="479">
        <v>36.799999999999997</v>
      </c>
      <c r="O89" s="479">
        <v>34</v>
      </c>
      <c r="P89" s="479">
        <v>39.700000000000003</v>
      </c>
      <c r="Q89" s="479">
        <v>41</v>
      </c>
      <c r="R89" s="277">
        <v>412</v>
      </c>
      <c r="S89" s="277">
        <v>413</v>
      </c>
      <c r="T89" s="277"/>
      <c r="U89" s="277"/>
      <c r="V89" s="278">
        <f t="shared" si="25"/>
        <v>34.833333333333336</v>
      </c>
      <c r="W89" s="278">
        <f t="shared" si="26"/>
        <v>43.733333333333327</v>
      </c>
      <c r="X89" s="278">
        <f t="shared" si="27"/>
        <v>30.833333333333332</v>
      </c>
      <c r="Y89" s="279">
        <f t="shared" si="28"/>
        <v>38.233333333333334</v>
      </c>
      <c r="Z89" s="1007">
        <f>SUM(V89:V101)</f>
        <v>180.63333333333335</v>
      </c>
      <c r="AA89" s="1001">
        <f>SUM(W89:W101)</f>
        <v>202.1</v>
      </c>
      <c r="AB89" s="1001">
        <f>SUM(X89:X101)</f>
        <v>183.86666666666665</v>
      </c>
      <c r="AC89" s="1001">
        <f>SUM(Y89:Y101)</f>
        <v>260.54999999999995</v>
      </c>
      <c r="AD89" s="1001">
        <f t="shared" ref="AD89" si="33">Z89*0.38*0.9*SQRT(3)</f>
        <v>107.00020991885951</v>
      </c>
      <c r="AE89" s="1001">
        <f t="shared" si="29"/>
        <v>119.71623412770717</v>
      </c>
      <c r="AF89" s="1001">
        <f t="shared" si="29"/>
        <v>108.91551170186916</v>
      </c>
      <c r="AG89" s="1001">
        <f t="shared" si="29"/>
        <v>154.33975656592824</v>
      </c>
      <c r="AH89" s="1001">
        <f>MAX(Z89:AC101)</f>
        <v>260.54999999999995</v>
      </c>
      <c r="AI89" s="1009">
        <f t="shared" ref="AI89" si="34">AH89*0.38*0.9*SQRT(3)</f>
        <v>154.33975656592824</v>
      </c>
      <c r="AJ89" s="1009">
        <f>D89-AI89</f>
        <v>565.66024343407173</v>
      </c>
    </row>
    <row r="90" spans="1:36" ht="15.75" x14ac:dyDescent="0.25">
      <c r="A90" s="886"/>
      <c r="B90" s="889"/>
      <c r="C90" s="1270"/>
      <c r="D90" s="917"/>
      <c r="E90" s="276" t="s">
        <v>747</v>
      </c>
      <c r="F90" s="276">
        <v>2.1</v>
      </c>
      <c r="G90" s="276">
        <v>4.8</v>
      </c>
      <c r="H90" s="276">
        <v>11</v>
      </c>
      <c r="I90" s="276">
        <v>2.4</v>
      </c>
      <c r="J90" s="276">
        <v>4.5999999999999996</v>
      </c>
      <c r="K90" s="276">
        <v>8.8000000000000007</v>
      </c>
      <c r="L90" s="480">
        <v>2.6</v>
      </c>
      <c r="M90" s="480">
        <v>5.2</v>
      </c>
      <c r="N90" s="480">
        <v>3.6</v>
      </c>
      <c r="O90" s="480">
        <v>3.1</v>
      </c>
      <c r="P90" s="480">
        <v>5.9</v>
      </c>
      <c r="Q90" s="480">
        <v>4</v>
      </c>
      <c r="R90" s="277">
        <v>412</v>
      </c>
      <c r="S90" s="277">
        <v>413</v>
      </c>
      <c r="T90" s="277"/>
      <c r="U90" s="277"/>
      <c r="V90" s="278">
        <f t="shared" si="25"/>
        <v>5.9666666666666659</v>
      </c>
      <c r="W90" s="278">
        <f t="shared" si="26"/>
        <v>5.2666666666666666</v>
      </c>
      <c r="X90" s="278">
        <f t="shared" si="27"/>
        <v>3.8000000000000003</v>
      </c>
      <c r="Y90" s="279">
        <f t="shared" si="28"/>
        <v>4.333333333333333</v>
      </c>
      <c r="Z90" s="1007"/>
      <c r="AA90" s="1001"/>
      <c r="AB90" s="1001"/>
      <c r="AC90" s="1001"/>
      <c r="AD90" s="1001"/>
      <c r="AE90" s="1001"/>
      <c r="AF90" s="1001"/>
      <c r="AG90" s="1001"/>
      <c r="AH90" s="1001"/>
      <c r="AI90" s="1009"/>
      <c r="AJ90" s="1009"/>
    </row>
    <row r="91" spans="1:36" ht="15.75" x14ac:dyDescent="0.25">
      <c r="A91" s="886"/>
      <c r="B91" s="889"/>
      <c r="C91" s="1270"/>
      <c r="D91" s="917"/>
      <c r="E91" s="276" t="s">
        <v>748</v>
      </c>
      <c r="F91" s="276">
        <v>0.1</v>
      </c>
      <c r="G91" s="276">
        <v>0.6</v>
      </c>
      <c r="H91" s="276">
        <v>0.6</v>
      </c>
      <c r="I91" s="276">
        <v>0.4</v>
      </c>
      <c r="J91" s="276">
        <v>0.6</v>
      </c>
      <c r="K91" s="276">
        <v>0.8</v>
      </c>
      <c r="L91" s="480">
        <v>7.3</v>
      </c>
      <c r="M91" s="480">
        <v>0.7</v>
      </c>
      <c r="N91" s="480">
        <v>0</v>
      </c>
      <c r="O91" s="480">
        <v>7.3</v>
      </c>
      <c r="P91" s="480">
        <v>0</v>
      </c>
      <c r="Q91" s="480">
        <v>0</v>
      </c>
      <c r="R91" s="277">
        <v>412</v>
      </c>
      <c r="S91" s="277">
        <v>413</v>
      </c>
      <c r="T91" s="277"/>
      <c r="U91" s="277"/>
      <c r="V91" s="278">
        <f t="shared" si="25"/>
        <v>0.43333333333333329</v>
      </c>
      <c r="W91" s="278">
        <f t="shared" si="26"/>
        <v>0.6</v>
      </c>
      <c r="X91" s="278">
        <f t="shared" si="27"/>
        <v>4</v>
      </c>
      <c r="Y91" s="279">
        <f t="shared" si="28"/>
        <v>7.3</v>
      </c>
      <c r="Z91" s="1007"/>
      <c r="AA91" s="1001"/>
      <c r="AB91" s="1001"/>
      <c r="AC91" s="1001"/>
      <c r="AD91" s="1001"/>
      <c r="AE91" s="1001"/>
      <c r="AF91" s="1001"/>
      <c r="AG91" s="1001"/>
      <c r="AH91" s="1001"/>
      <c r="AI91" s="1009"/>
      <c r="AJ91" s="1009"/>
    </row>
    <row r="92" spans="1:36" ht="31.5" x14ac:dyDescent="0.25">
      <c r="A92" s="886"/>
      <c r="B92" s="889"/>
      <c r="C92" s="1270"/>
      <c r="D92" s="917"/>
      <c r="E92" s="280" t="s">
        <v>749</v>
      </c>
      <c r="F92" s="280">
        <v>57.7</v>
      </c>
      <c r="G92" s="280">
        <v>66.2</v>
      </c>
      <c r="H92" s="280">
        <v>64.5</v>
      </c>
      <c r="I92" s="280">
        <v>46.8</v>
      </c>
      <c r="J92" s="280">
        <v>72.400000000000006</v>
      </c>
      <c r="K92" s="280">
        <v>79.400000000000006</v>
      </c>
      <c r="L92" s="479">
        <v>34.700000000000003</v>
      </c>
      <c r="M92" s="479">
        <v>65.599999999999994</v>
      </c>
      <c r="N92" s="479">
        <v>54.2</v>
      </c>
      <c r="O92" s="479">
        <v>59.6</v>
      </c>
      <c r="P92" s="479">
        <v>108.5</v>
      </c>
      <c r="Q92" s="479">
        <v>68.5</v>
      </c>
      <c r="R92" s="277">
        <v>412</v>
      </c>
      <c r="S92" s="277">
        <v>413</v>
      </c>
      <c r="T92" s="277"/>
      <c r="U92" s="277"/>
      <c r="V92" s="278">
        <f t="shared" si="25"/>
        <v>62.800000000000004</v>
      </c>
      <c r="W92" s="278">
        <f t="shared" si="26"/>
        <v>66.2</v>
      </c>
      <c r="X92" s="278">
        <f t="shared" si="27"/>
        <v>51.5</v>
      </c>
      <c r="Y92" s="279">
        <f t="shared" si="28"/>
        <v>78.86666666666666</v>
      </c>
      <c r="Z92" s="1007"/>
      <c r="AA92" s="1001"/>
      <c r="AB92" s="1001"/>
      <c r="AC92" s="1001"/>
      <c r="AD92" s="1001"/>
      <c r="AE92" s="1001"/>
      <c r="AF92" s="1001"/>
      <c r="AG92" s="1001"/>
      <c r="AH92" s="1001"/>
      <c r="AI92" s="1009"/>
      <c r="AJ92" s="1009"/>
    </row>
    <row r="93" spans="1:36" ht="15.75" x14ac:dyDescent="0.25">
      <c r="A93" s="886"/>
      <c r="B93" s="889"/>
      <c r="C93" s="1270"/>
      <c r="D93" s="917"/>
      <c r="E93" s="276" t="s">
        <v>750</v>
      </c>
      <c r="F93" s="276">
        <v>7.8</v>
      </c>
      <c r="G93" s="276">
        <v>3</v>
      </c>
      <c r="H93" s="276">
        <v>6.3</v>
      </c>
      <c r="I93" s="276">
        <v>7.2</v>
      </c>
      <c r="J93" s="276">
        <v>3.4</v>
      </c>
      <c r="K93" s="276">
        <v>6.1</v>
      </c>
      <c r="L93" s="480">
        <v>6.3</v>
      </c>
      <c r="M93" s="480">
        <v>3.1</v>
      </c>
      <c r="N93" s="480">
        <v>6.7</v>
      </c>
      <c r="O93" s="480">
        <v>8.1999999999999993</v>
      </c>
      <c r="P93" s="480">
        <v>3.4</v>
      </c>
      <c r="Q93" s="480">
        <v>6.9</v>
      </c>
      <c r="R93" s="277">
        <v>412</v>
      </c>
      <c r="S93" s="277">
        <v>413</v>
      </c>
      <c r="T93" s="277"/>
      <c r="U93" s="277"/>
      <c r="V93" s="278">
        <f t="shared" si="25"/>
        <v>5.7</v>
      </c>
      <c r="W93" s="278">
        <f t="shared" si="26"/>
        <v>5.5666666666666664</v>
      </c>
      <c r="X93" s="278">
        <f t="shared" si="27"/>
        <v>5.3666666666666671</v>
      </c>
      <c r="Y93" s="279">
        <f t="shared" si="28"/>
        <v>6.166666666666667</v>
      </c>
      <c r="Z93" s="1007"/>
      <c r="AA93" s="1001"/>
      <c r="AB93" s="1001"/>
      <c r="AC93" s="1001"/>
      <c r="AD93" s="1001"/>
      <c r="AE93" s="1001"/>
      <c r="AF93" s="1001"/>
      <c r="AG93" s="1001"/>
      <c r="AH93" s="1001"/>
      <c r="AI93" s="1009"/>
      <c r="AJ93" s="1009"/>
    </row>
    <row r="94" spans="1:36" ht="15.75" x14ac:dyDescent="0.25">
      <c r="A94" s="886"/>
      <c r="B94" s="889"/>
      <c r="C94" s="1270"/>
      <c r="D94" s="917"/>
      <c r="E94" s="280" t="s">
        <v>751</v>
      </c>
      <c r="F94" s="280">
        <v>0</v>
      </c>
      <c r="G94" s="280">
        <v>0.1</v>
      </c>
      <c r="H94" s="280">
        <v>0.3</v>
      </c>
      <c r="I94" s="280">
        <v>0</v>
      </c>
      <c r="J94" s="280">
        <v>0</v>
      </c>
      <c r="K94" s="280">
        <v>0.3</v>
      </c>
      <c r="L94" s="479">
        <v>16.8</v>
      </c>
      <c r="M94" s="479">
        <v>28.3</v>
      </c>
      <c r="N94" s="479">
        <v>32.5</v>
      </c>
      <c r="O94" s="479">
        <v>37.5</v>
      </c>
      <c r="P94" s="479">
        <v>31.6</v>
      </c>
      <c r="Q94" s="479">
        <v>34.4</v>
      </c>
      <c r="R94" s="277">
        <v>412</v>
      </c>
      <c r="S94" s="277">
        <v>413</v>
      </c>
      <c r="T94" s="277"/>
      <c r="U94" s="277"/>
      <c r="V94" s="278">
        <f t="shared" si="25"/>
        <v>0.2</v>
      </c>
      <c r="W94" s="278">
        <f t="shared" si="26"/>
        <v>0.3</v>
      </c>
      <c r="X94" s="278">
        <f t="shared" si="27"/>
        <v>25.866666666666664</v>
      </c>
      <c r="Y94" s="279">
        <f t="shared" si="28"/>
        <v>34.5</v>
      </c>
      <c r="Z94" s="1007"/>
      <c r="AA94" s="1001"/>
      <c r="AB94" s="1001"/>
      <c r="AC94" s="1001"/>
      <c r="AD94" s="1001"/>
      <c r="AE94" s="1001"/>
      <c r="AF94" s="1001"/>
      <c r="AG94" s="1001"/>
      <c r="AH94" s="1001"/>
      <c r="AI94" s="1009"/>
      <c r="AJ94" s="1009"/>
    </row>
    <row r="95" spans="1:36" ht="15.75" x14ac:dyDescent="0.25">
      <c r="A95" s="886"/>
      <c r="B95" s="889"/>
      <c r="C95" s="1270"/>
      <c r="D95" s="917"/>
      <c r="E95" s="276" t="s">
        <v>752</v>
      </c>
      <c r="F95" s="276">
        <v>45.3</v>
      </c>
      <c r="G95" s="276">
        <v>37.700000000000003</v>
      </c>
      <c r="H95" s="276">
        <v>30.5</v>
      </c>
      <c r="I95" s="276">
        <v>51.6</v>
      </c>
      <c r="J95" s="276">
        <v>42.4</v>
      </c>
      <c r="K95" s="276">
        <v>32.1</v>
      </c>
      <c r="L95" s="480">
        <v>23.9</v>
      </c>
      <c r="M95" s="480">
        <v>28.3</v>
      </c>
      <c r="N95" s="480">
        <v>37.200000000000003</v>
      </c>
      <c r="O95" s="480">
        <v>18.2</v>
      </c>
      <c r="P95" s="480">
        <v>45.4</v>
      </c>
      <c r="Q95" s="480">
        <v>22.4</v>
      </c>
      <c r="R95" s="277">
        <v>412</v>
      </c>
      <c r="S95" s="277">
        <v>413</v>
      </c>
      <c r="T95" s="277"/>
      <c r="U95" s="277"/>
      <c r="V95" s="278">
        <f t="shared" si="25"/>
        <v>37.833333333333336</v>
      </c>
      <c r="W95" s="278">
        <f t="shared" si="26"/>
        <v>42.033333333333331</v>
      </c>
      <c r="X95" s="278">
        <f t="shared" si="27"/>
        <v>29.8</v>
      </c>
      <c r="Y95" s="279">
        <f t="shared" si="28"/>
        <v>28.666666666666668</v>
      </c>
      <c r="Z95" s="1007"/>
      <c r="AA95" s="1001"/>
      <c r="AB95" s="1001"/>
      <c r="AC95" s="1001"/>
      <c r="AD95" s="1001"/>
      <c r="AE95" s="1001"/>
      <c r="AF95" s="1001"/>
      <c r="AG95" s="1001"/>
      <c r="AH95" s="1001"/>
      <c r="AI95" s="1009"/>
      <c r="AJ95" s="1009"/>
    </row>
    <row r="96" spans="1:36" ht="15.75" x14ac:dyDescent="0.25">
      <c r="A96" s="886"/>
      <c r="B96" s="889"/>
      <c r="C96" s="1270"/>
      <c r="D96" s="917"/>
      <c r="E96" s="280" t="s">
        <v>753</v>
      </c>
      <c r="F96" s="280">
        <v>38.6</v>
      </c>
      <c r="G96" s="280">
        <v>25.6</v>
      </c>
      <c r="H96" s="280">
        <v>15.2</v>
      </c>
      <c r="I96" s="280">
        <v>38.6</v>
      </c>
      <c r="J96" s="280">
        <v>32.9</v>
      </c>
      <c r="K96" s="280">
        <v>24.2</v>
      </c>
      <c r="L96" s="479">
        <v>46.8</v>
      </c>
      <c r="M96" s="479">
        <v>16.8</v>
      </c>
      <c r="N96" s="479">
        <v>16</v>
      </c>
      <c r="O96" s="479">
        <v>49.8</v>
      </c>
      <c r="P96" s="479">
        <v>24.6</v>
      </c>
      <c r="Q96" s="479">
        <v>17.8</v>
      </c>
      <c r="R96" s="277">
        <v>412</v>
      </c>
      <c r="S96" s="277">
        <v>413</v>
      </c>
      <c r="T96" s="277"/>
      <c r="U96" s="277"/>
      <c r="V96" s="278">
        <f t="shared" si="25"/>
        <v>26.466666666666669</v>
      </c>
      <c r="W96" s="278">
        <f t="shared" si="26"/>
        <v>31.900000000000002</v>
      </c>
      <c r="X96" s="278">
        <f t="shared" si="27"/>
        <v>26.533333333333331</v>
      </c>
      <c r="Y96" s="279">
        <f t="shared" si="28"/>
        <v>30.733333333333334</v>
      </c>
      <c r="Z96" s="1007"/>
      <c r="AA96" s="1001"/>
      <c r="AB96" s="1001"/>
      <c r="AC96" s="1001"/>
      <c r="AD96" s="1001"/>
      <c r="AE96" s="1001"/>
      <c r="AF96" s="1001"/>
      <c r="AG96" s="1001"/>
      <c r="AH96" s="1001"/>
      <c r="AI96" s="1009"/>
      <c r="AJ96" s="1009"/>
    </row>
    <row r="97" spans="1:36" ht="15.75" x14ac:dyDescent="0.25">
      <c r="A97" s="886"/>
      <c r="B97" s="889"/>
      <c r="C97" s="1270"/>
      <c r="D97" s="917"/>
      <c r="E97" s="276" t="s">
        <v>754</v>
      </c>
      <c r="F97" s="276">
        <v>3.9</v>
      </c>
      <c r="G97" s="276">
        <v>7.6</v>
      </c>
      <c r="H97" s="276">
        <v>3.8</v>
      </c>
      <c r="I97" s="276">
        <v>3.8</v>
      </c>
      <c r="J97" s="276">
        <v>7.5</v>
      </c>
      <c r="K97" s="276">
        <v>3.9</v>
      </c>
      <c r="L97" s="480">
        <v>4.2</v>
      </c>
      <c r="M97" s="480">
        <v>4.3</v>
      </c>
      <c r="N97" s="480">
        <v>3.9</v>
      </c>
      <c r="O97" s="480">
        <v>4.9000000000000004</v>
      </c>
      <c r="P97" s="480">
        <v>5</v>
      </c>
      <c r="Q97" s="480">
        <v>4.8</v>
      </c>
      <c r="R97" s="277">
        <v>412</v>
      </c>
      <c r="S97" s="277">
        <v>413</v>
      </c>
      <c r="T97" s="277"/>
      <c r="U97" s="277"/>
      <c r="V97" s="278">
        <f t="shared" si="25"/>
        <v>5.1000000000000005</v>
      </c>
      <c r="W97" s="278">
        <f t="shared" si="26"/>
        <v>5.0666666666666673</v>
      </c>
      <c r="X97" s="278">
        <f t="shared" si="27"/>
        <v>4.1333333333333337</v>
      </c>
      <c r="Y97" s="279">
        <f t="shared" si="28"/>
        <v>4.8999999999999995</v>
      </c>
      <c r="Z97" s="1007"/>
      <c r="AA97" s="1001"/>
      <c r="AB97" s="1001"/>
      <c r="AC97" s="1001"/>
      <c r="AD97" s="1001"/>
      <c r="AE97" s="1001"/>
      <c r="AF97" s="1001"/>
      <c r="AG97" s="1001"/>
      <c r="AH97" s="1001"/>
      <c r="AI97" s="1009"/>
      <c r="AJ97" s="1009"/>
    </row>
    <row r="98" spans="1:36" ht="15.75" x14ac:dyDescent="0.25">
      <c r="A98" s="886"/>
      <c r="B98" s="889"/>
      <c r="C98" s="1270"/>
      <c r="D98" s="917"/>
      <c r="E98" s="280" t="s">
        <v>755</v>
      </c>
      <c r="F98" s="280">
        <v>1.4</v>
      </c>
      <c r="G98" s="280">
        <v>1.3</v>
      </c>
      <c r="H98" s="280">
        <v>1.2</v>
      </c>
      <c r="I98" s="280">
        <v>1.3</v>
      </c>
      <c r="J98" s="280">
        <v>1.4</v>
      </c>
      <c r="K98" s="280">
        <v>1.6</v>
      </c>
      <c r="L98" s="479">
        <v>2.4</v>
      </c>
      <c r="M98" s="479">
        <v>1.8</v>
      </c>
      <c r="N98" s="479">
        <v>1.9</v>
      </c>
      <c r="O98" s="479">
        <v>2.6</v>
      </c>
      <c r="P98" s="479">
        <v>2.1</v>
      </c>
      <c r="Q98" s="479">
        <v>2.2000000000000002</v>
      </c>
      <c r="R98" s="277">
        <v>412</v>
      </c>
      <c r="S98" s="277">
        <v>413</v>
      </c>
      <c r="T98" s="277"/>
      <c r="U98" s="277"/>
      <c r="V98" s="278">
        <f t="shared" si="25"/>
        <v>1.3</v>
      </c>
      <c r="W98" s="278">
        <f t="shared" si="26"/>
        <v>1.4333333333333336</v>
      </c>
      <c r="X98" s="278">
        <f t="shared" si="27"/>
        <v>2.0333333333333332</v>
      </c>
      <c r="Y98" s="279">
        <f t="shared" si="28"/>
        <v>2.3000000000000003</v>
      </c>
      <c r="Z98" s="1007"/>
      <c r="AA98" s="1001"/>
      <c r="AB98" s="1001"/>
      <c r="AC98" s="1001"/>
      <c r="AD98" s="1001"/>
      <c r="AE98" s="1001"/>
      <c r="AF98" s="1001"/>
      <c r="AG98" s="1001"/>
      <c r="AH98" s="1001"/>
      <c r="AI98" s="1009"/>
      <c r="AJ98" s="1009"/>
    </row>
    <row r="99" spans="1:36" ht="15.75" x14ac:dyDescent="0.25">
      <c r="A99" s="886"/>
      <c r="B99" s="889"/>
      <c r="C99" s="1270"/>
      <c r="D99" s="917"/>
      <c r="E99" s="276" t="s">
        <v>756</v>
      </c>
      <c r="F99" s="276">
        <v>0</v>
      </c>
      <c r="G99" s="276">
        <v>0</v>
      </c>
      <c r="H99" s="276">
        <v>0</v>
      </c>
      <c r="I99" s="276">
        <v>0</v>
      </c>
      <c r="J99" s="276">
        <v>0</v>
      </c>
      <c r="K99" s="276">
        <v>0</v>
      </c>
      <c r="L99" s="480">
        <v>0</v>
      </c>
      <c r="M99" s="480">
        <v>0</v>
      </c>
      <c r="N99" s="480">
        <v>0</v>
      </c>
      <c r="O99" s="480">
        <v>25.2</v>
      </c>
      <c r="P99" s="480">
        <v>0</v>
      </c>
      <c r="Q99" s="480">
        <v>23.9</v>
      </c>
      <c r="R99" s="277">
        <v>412</v>
      </c>
      <c r="S99" s="277">
        <v>413</v>
      </c>
      <c r="T99" s="277"/>
      <c r="U99" s="277"/>
      <c r="V99" s="278">
        <f t="shared" si="25"/>
        <v>0</v>
      </c>
      <c r="W99" s="278">
        <f t="shared" si="26"/>
        <v>0</v>
      </c>
      <c r="X99" s="278">
        <f t="shared" si="27"/>
        <v>0</v>
      </c>
      <c r="Y99" s="279">
        <f t="shared" si="28"/>
        <v>24.549999999999997</v>
      </c>
      <c r="Z99" s="1007"/>
      <c r="AA99" s="1001"/>
      <c r="AB99" s="1001"/>
      <c r="AC99" s="1001"/>
      <c r="AD99" s="1001"/>
      <c r="AE99" s="1001"/>
      <c r="AF99" s="1001"/>
      <c r="AG99" s="1001"/>
      <c r="AH99" s="1001"/>
      <c r="AI99" s="1009"/>
      <c r="AJ99" s="1009"/>
    </row>
    <row r="100" spans="1:36" ht="15.75" x14ac:dyDescent="0.25">
      <c r="A100" s="886"/>
      <c r="B100" s="889"/>
      <c r="C100" s="1270"/>
      <c r="D100" s="917"/>
      <c r="E100" s="280" t="s">
        <v>691</v>
      </c>
      <c r="F100" s="280"/>
      <c r="G100" s="280"/>
      <c r="H100" s="280"/>
      <c r="I100" s="280"/>
      <c r="J100" s="280"/>
      <c r="K100" s="280"/>
      <c r="L100" s="479"/>
      <c r="M100" s="479"/>
      <c r="N100" s="479"/>
      <c r="O100" s="479"/>
      <c r="P100" s="479"/>
      <c r="Q100" s="479"/>
      <c r="R100" s="281"/>
      <c r="S100" s="281"/>
      <c r="T100" s="281"/>
      <c r="U100" s="281"/>
      <c r="V100" s="278">
        <f t="shared" si="25"/>
        <v>0</v>
      </c>
      <c r="W100" s="278">
        <f t="shared" si="26"/>
        <v>0</v>
      </c>
      <c r="X100" s="278">
        <f t="shared" si="27"/>
        <v>0</v>
      </c>
      <c r="Y100" s="279">
        <f t="shared" si="28"/>
        <v>0</v>
      </c>
      <c r="Z100" s="1007"/>
      <c r="AA100" s="1001"/>
      <c r="AB100" s="1001"/>
      <c r="AC100" s="1001"/>
      <c r="AD100" s="1001"/>
      <c r="AE100" s="1001"/>
      <c r="AF100" s="1001"/>
      <c r="AG100" s="1001"/>
      <c r="AH100" s="1001"/>
      <c r="AI100" s="1009"/>
      <c r="AJ100" s="1009"/>
    </row>
    <row r="101" spans="1:36" ht="15.75" x14ac:dyDescent="0.25">
      <c r="A101" s="886"/>
      <c r="B101" s="889"/>
      <c r="C101" s="1270"/>
      <c r="D101" s="1272"/>
      <c r="E101" s="276"/>
      <c r="F101" s="276"/>
      <c r="G101" s="276"/>
      <c r="H101" s="276"/>
      <c r="I101" s="276"/>
      <c r="J101" s="276"/>
      <c r="K101" s="276"/>
      <c r="L101" s="480"/>
      <c r="M101" s="480"/>
      <c r="N101" s="480"/>
      <c r="O101" s="480"/>
      <c r="P101" s="480"/>
      <c r="Q101" s="480"/>
      <c r="R101" s="277"/>
      <c r="S101" s="277"/>
      <c r="T101" s="277"/>
      <c r="U101" s="277"/>
      <c r="V101" s="278">
        <f t="shared" si="25"/>
        <v>0</v>
      </c>
      <c r="W101" s="278">
        <f t="shared" si="26"/>
        <v>0</v>
      </c>
      <c r="X101" s="278">
        <f t="shared" si="27"/>
        <v>0</v>
      </c>
      <c r="Y101" s="279">
        <f t="shared" si="28"/>
        <v>0</v>
      </c>
      <c r="Z101" s="1007"/>
      <c r="AA101" s="1001"/>
      <c r="AB101" s="1001"/>
      <c r="AC101" s="1001"/>
      <c r="AD101" s="1001"/>
      <c r="AE101" s="1001"/>
      <c r="AF101" s="1001"/>
      <c r="AG101" s="1001"/>
      <c r="AH101" s="1001"/>
      <c r="AI101" s="1009"/>
      <c r="AJ101" s="1009"/>
    </row>
    <row r="102" spans="1:36" ht="31.5" customHeight="1" x14ac:dyDescent="0.25">
      <c r="A102" s="886">
        <v>15</v>
      </c>
      <c r="B102" s="889" t="s">
        <v>757</v>
      </c>
      <c r="C102" s="889" t="s">
        <v>93</v>
      </c>
      <c r="D102" s="1023">
        <f>100*0.9</f>
        <v>90</v>
      </c>
      <c r="E102" s="280" t="s">
        <v>758</v>
      </c>
      <c r="F102" s="280"/>
      <c r="G102" s="280"/>
      <c r="H102" s="280"/>
      <c r="I102" s="280"/>
      <c r="J102" s="280"/>
      <c r="K102" s="280"/>
      <c r="L102" s="1279" t="s">
        <v>759</v>
      </c>
      <c r="M102" s="1279"/>
      <c r="N102" s="1279"/>
      <c r="O102" s="1279"/>
      <c r="P102" s="1279"/>
      <c r="Q102" s="1279"/>
      <c r="R102" s="281"/>
      <c r="S102" s="281"/>
      <c r="T102" s="281"/>
      <c r="U102" s="281"/>
      <c r="V102" s="278">
        <f t="shared" si="25"/>
        <v>0</v>
      </c>
      <c r="W102" s="278">
        <f t="shared" si="26"/>
        <v>0</v>
      </c>
      <c r="X102" s="278" t="str">
        <f t="shared" si="27"/>
        <v>демонтирована</v>
      </c>
      <c r="Y102" s="279">
        <f t="shared" si="28"/>
        <v>0</v>
      </c>
      <c r="Z102" s="1007">
        <f>SUM(V102:V103)</f>
        <v>0</v>
      </c>
      <c r="AA102" s="1001">
        <f>SUM(W102:W103)</f>
        <v>0</v>
      </c>
      <c r="AB102" s="1001">
        <f>SUM(X102:X103)</f>
        <v>0</v>
      </c>
      <c r="AC102" s="1001">
        <f>SUM(Y102:Y103)</f>
        <v>0</v>
      </c>
      <c r="AD102" s="1001">
        <f t="shared" ref="AD102:AG102" si="35">Z102*0.38*0.9*SQRT(3)</f>
        <v>0</v>
      </c>
      <c r="AE102" s="1001">
        <f t="shared" si="35"/>
        <v>0</v>
      </c>
      <c r="AF102" s="1001">
        <f t="shared" si="35"/>
        <v>0</v>
      </c>
      <c r="AG102" s="1001">
        <f t="shared" si="35"/>
        <v>0</v>
      </c>
      <c r="AH102" s="1001">
        <f>MAX(Z102:AC103)</f>
        <v>0</v>
      </c>
      <c r="AI102" s="1009">
        <f t="shared" ref="AI102" si="36">AH102*0.38*0.9*SQRT(3)</f>
        <v>0</v>
      </c>
      <c r="AJ102" s="1009">
        <f>D102-AI102</f>
        <v>90</v>
      </c>
    </row>
    <row r="103" spans="1:36" ht="15.75" x14ac:dyDescent="0.25">
      <c r="A103" s="886"/>
      <c r="B103" s="889"/>
      <c r="C103" s="889"/>
      <c r="D103" s="888"/>
      <c r="E103" s="276"/>
      <c r="F103" s="276"/>
      <c r="G103" s="276"/>
      <c r="H103" s="276"/>
      <c r="I103" s="276"/>
      <c r="J103" s="276"/>
      <c r="K103" s="276"/>
      <c r="L103" s="480"/>
      <c r="M103" s="480"/>
      <c r="N103" s="480"/>
      <c r="O103" s="480"/>
      <c r="P103" s="480"/>
      <c r="Q103" s="480"/>
      <c r="R103" s="277"/>
      <c r="S103" s="277"/>
      <c r="T103" s="277"/>
      <c r="U103" s="277"/>
      <c r="V103" s="278">
        <f t="shared" si="25"/>
        <v>0</v>
      </c>
      <c r="W103" s="278">
        <f t="shared" si="26"/>
        <v>0</v>
      </c>
      <c r="X103" s="278">
        <f t="shared" si="27"/>
        <v>0</v>
      </c>
      <c r="Y103" s="279">
        <f t="shared" si="28"/>
        <v>0</v>
      </c>
      <c r="Z103" s="1007"/>
      <c r="AA103" s="1001"/>
      <c r="AB103" s="1001"/>
      <c r="AC103" s="1001"/>
      <c r="AD103" s="1001"/>
      <c r="AE103" s="1001"/>
      <c r="AF103" s="1001"/>
      <c r="AG103" s="1001"/>
      <c r="AH103" s="1001"/>
      <c r="AI103" s="1009"/>
      <c r="AJ103" s="1009"/>
    </row>
    <row r="104" spans="1:36" ht="31.5" customHeight="1" x14ac:dyDescent="0.25">
      <c r="A104" s="886">
        <v>16</v>
      </c>
      <c r="B104" s="889" t="s">
        <v>760</v>
      </c>
      <c r="C104" s="889" t="s">
        <v>104</v>
      </c>
      <c r="D104" s="1023">
        <f>250*0.9</f>
        <v>225</v>
      </c>
      <c r="E104" s="280" t="s">
        <v>761</v>
      </c>
      <c r="F104" s="280"/>
      <c r="G104" s="280"/>
      <c r="H104" s="280"/>
      <c r="I104" s="280"/>
      <c r="J104" s="280"/>
      <c r="K104" s="280"/>
      <c r="L104" s="1279" t="s">
        <v>759</v>
      </c>
      <c r="M104" s="1279"/>
      <c r="N104" s="1279"/>
      <c r="O104" s="1279"/>
      <c r="P104" s="1279"/>
      <c r="Q104" s="1279"/>
      <c r="R104" s="281"/>
      <c r="S104" s="281"/>
      <c r="T104" s="281"/>
      <c r="U104" s="281"/>
      <c r="V104" s="278">
        <f t="shared" si="25"/>
        <v>0</v>
      </c>
      <c r="W104" s="278">
        <f t="shared" si="26"/>
        <v>0</v>
      </c>
      <c r="X104" s="278" t="str">
        <f t="shared" si="27"/>
        <v>демонтирована</v>
      </c>
      <c r="Y104" s="279">
        <f t="shared" si="28"/>
        <v>0</v>
      </c>
      <c r="Z104" s="1007">
        <f>SUM(V104:V105)</f>
        <v>0</v>
      </c>
      <c r="AA104" s="1001">
        <f>SUM(W104:W105)</f>
        <v>0</v>
      </c>
      <c r="AB104" s="1001">
        <f>SUM(X104:X105)</f>
        <v>0</v>
      </c>
      <c r="AC104" s="1001">
        <f>SUM(Y104:Y105)</f>
        <v>0</v>
      </c>
      <c r="AD104" s="1001">
        <f t="shared" ref="AD104:AG104" si="37">Z104*0.38*0.9*SQRT(3)</f>
        <v>0</v>
      </c>
      <c r="AE104" s="1001">
        <f t="shared" si="37"/>
        <v>0</v>
      </c>
      <c r="AF104" s="1001">
        <f t="shared" si="37"/>
        <v>0</v>
      </c>
      <c r="AG104" s="1001">
        <f t="shared" si="37"/>
        <v>0</v>
      </c>
      <c r="AH104" s="1001">
        <f>MAX(Z104:AC105)</f>
        <v>0</v>
      </c>
      <c r="AI104" s="1009">
        <f t="shared" ref="AI104" si="38">AH104*0.38*0.9*SQRT(3)</f>
        <v>0</v>
      </c>
      <c r="AJ104" s="1009">
        <f>D104-AI104</f>
        <v>225</v>
      </c>
    </row>
    <row r="105" spans="1:36" ht="15.75" x14ac:dyDescent="0.25">
      <c r="A105" s="886"/>
      <c r="B105" s="889"/>
      <c r="C105" s="889"/>
      <c r="D105" s="888"/>
      <c r="E105" s="276"/>
      <c r="F105" s="276"/>
      <c r="G105" s="276"/>
      <c r="H105" s="276"/>
      <c r="I105" s="276"/>
      <c r="J105" s="276"/>
      <c r="K105" s="276"/>
      <c r="L105" s="480"/>
      <c r="M105" s="480"/>
      <c r="N105" s="480"/>
      <c r="O105" s="480"/>
      <c r="P105" s="480"/>
      <c r="Q105" s="480"/>
      <c r="R105" s="277"/>
      <c r="S105" s="277"/>
      <c r="T105" s="277"/>
      <c r="U105" s="277"/>
      <c r="V105" s="278">
        <f t="shared" si="25"/>
        <v>0</v>
      </c>
      <c r="W105" s="278">
        <f t="shared" si="26"/>
        <v>0</v>
      </c>
      <c r="X105" s="278">
        <f t="shared" si="27"/>
        <v>0</v>
      </c>
      <c r="Y105" s="279">
        <f t="shared" si="28"/>
        <v>0</v>
      </c>
      <c r="Z105" s="1007"/>
      <c r="AA105" s="1001"/>
      <c r="AB105" s="1001"/>
      <c r="AC105" s="1001"/>
      <c r="AD105" s="1001"/>
      <c r="AE105" s="1001"/>
      <c r="AF105" s="1001"/>
      <c r="AG105" s="1001"/>
      <c r="AH105" s="1001"/>
      <c r="AI105" s="1009"/>
      <c r="AJ105" s="1009"/>
    </row>
    <row r="106" spans="1:36" ht="15.75" x14ac:dyDescent="0.25">
      <c r="A106" s="886">
        <v>17</v>
      </c>
      <c r="B106" s="889" t="s">
        <v>369</v>
      </c>
      <c r="C106" s="889" t="s">
        <v>88</v>
      </c>
      <c r="D106" s="1023">
        <f>160*0.9</f>
        <v>144</v>
      </c>
      <c r="E106" s="280" t="s">
        <v>762</v>
      </c>
      <c r="F106" s="280">
        <v>1.8</v>
      </c>
      <c r="G106" s="280">
        <v>16.7</v>
      </c>
      <c r="H106" s="280">
        <v>12.2</v>
      </c>
      <c r="I106" s="280">
        <v>22.4</v>
      </c>
      <c r="J106" s="280">
        <v>21.6</v>
      </c>
      <c r="K106" s="280">
        <v>21.9</v>
      </c>
      <c r="L106" s="479">
        <v>10.3</v>
      </c>
      <c r="M106" s="479">
        <v>15.8</v>
      </c>
      <c r="N106" s="479">
        <v>20.6</v>
      </c>
      <c r="O106" s="479">
        <v>31.2</v>
      </c>
      <c r="P106" s="479">
        <v>32.6</v>
      </c>
      <c r="Q106" s="479">
        <v>13.6</v>
      </c>
      <c r="R106" s="281">
        <v>396</v>
      </c>
      <c r="S106" s="281">
        <v>397</v>
      </c>
      <c r="T106" s="281"/>
      <c r="U106" s="281"/>
      <c r="V106" s="278">
        <f t="shared" si="25"/>
        <v>10.233333333333333</v>
      </c>
      <c r="W106" s="278">
        <f t="shared" si="26"/>
        <v>21.966666666666669</v>
      </c>
      <c r="X106" s="278">
        <f t="shared" si="27"/>
        <v>15.566666666666668</v>
      </c>
      <c r="Y106" s="279">
        <f t="shared" si="28"/>
        <v>25.799999999999997</v>
      </c>
      <c r="Z106" s="1007">
        <f>SUM(V106:V108)</f>
        <v>25.866666666666667</v>
      </c>
      <c r="AA106" s="1001">
        <f>SUM(W106:W108)</f>
        <v>49.533333333333331</v>
      </c>
      <c r="AB106" s="1001">
        <f>SUM(X106:X108)</f>
        <v>35.466666666666669</v>
      </c>
      <c r="AC106" s="1001">
        <f>SUM(Y106:Y108)</f>
        <v>43.566666666666663</v>
      </c>
      <c r="AD106" s="1001">
        <f t="shared" ref="AD106:AG106" si="39">Z106*0.38*0.9*SQRT(3)</f>
        <v>15.322414264077317</v>
      </c>
      <c r="AE106" s="1001">
        <f t="shared" si="39"/>
        <v>29.341633500539807</v>
      </c>
      <c r="AF106" s="1001">
        <f t="shared" si="39"/>
        <v>21.009083475487454</v>
      </c>
      <c r="AG106" s="1001">
        <f t="shared" si="39"/>
        <v>25.807210622614758</v>
      </c>
      <c r="AH106" s="1001">
        <f>MAX(Z106:AC108)</f>
        <v>49.533333333333331</v>
      </c>
      <c r="AI106" s="1009">
        <f t="shared" ref="AI106" si="40">AH106*0.38*0.9*SQRT(3)</f>
        <v>29.341633500539807</v>
      </c>
      <c r="AJ106" s="1009">
        <f>D106-AI106</f>
        <v>114.65836649946019</v>
      </c>
    </row>
    <row r="107" spans="1:36" ht="15.75" x14ac:dyDescent="0.25">
      <c r="A107" s="886"/>
      <c r="B107" s="889"/>
      <c r="C107" s="889"/>
      <c r="D107" s="901"/>
      <c r="E107" s="276" t="s">
        <v>763</v>
      </c>
      <c r="F107" s="276">
        <v>17.3</v>
      </c>
      <c r="G107" s="276">
        <v>17.600000000000001</v>
      </c>
      <c r="H107" s="276">
        <v>12</v>
      </c>
      <c r="I107" s="276">
        <v>36.1</v>
      </c>
      <c r="J107" s="276">
        <v>24.2</v>
      </c>
      <c r="K107" s="276">
        <v>22.4</v>
      </c>
      <c r="L107" s="480">
        <v>22.6</v>
      </c>
      <c r="M107" s="480">
        <v>32.299999999999997</v>
      </c>
      <c r="N107" s="480">
        <v>4.8</v>
      </c>
      <c r="O107" s="480">
        <v>30.1</v>
      </c>
      <c r="P107" s="480">
        <v>12.1</v>
      </c>
      <c r="Q107" s="480">
        <v>11.1</v>
      </c>
      <c r="R107" s="281">
        <v>396</v>
      </c>
      <c r="S107" s="277">
        <v>397</v>
      </c>
      <c r="T107" s="277"/>
      <c r="U107" s="281"/>
      <c r="V107" s="278">
        <f t="shared" si="25"/>
        <v>15.633333333333335</v>
      </c>
      <c r="W107" s="278">
        <f t="shared" si="26"/>
        <v>27.566666666666663</v>
      </c>
      <c r="X107" s="278">
        <f t="shared" si="27"/>
        <v>19.899999999999999</v>
      </c>
      <c r="Y107" s="279">
        <f t="shared" si="28"/>
        <v>17.766666666666669</v>
      </c>
      <c r="Z107" s="1007"/>
      <c r="AA107" s="1001"/>
      <c r="AB107" s="1001"/>
      <c r="AC107" s="1001"/>
      <c r="AD107" s="1001"/>
      <c r="AE107" s="1001"/>
      <c r="AF107" s="1001"/>
      <c r="AG107" s="1001"/>
      <c r="AH107" s="1001"/>
      <c r="AI107" s="1009"/>
      <c r="AJ107" s="1009"/>
    </row>
    <row r="108" spans="1:36" ht="15.75" x14ac:dyDescent="0.25">
      <c r="A108" s="886"/>
      <c r="B108" s="889"/>
      <c r="C108" s="889"/>
      <c r="D108" s="888"/>
      <c r="E108" s="280"/>
      <c r="F108" s="280"/>
      <c r="G108" s="280"/>
      <c r="H108" s="280"/>
      <c r="I108" s="280"/>
      <c r="J108" s="280"/>
      <c r="K108" s="280"/>
      <c r="L108" s="479"/>
      <c r="M108" s="479"/>
      <c r="N108" s="479"/>
      <c r="O108" s="479"/>
      <c r="P108" s="479"/>
      <c r="Q108" s="479"/>
      <c r="R108" s="281"/>
      <c r="S108" s="281"/>
      <c r="T108" s="281"/>
      <c r="U108" s="281"/>
      <c r="V108" s="278">
        <f t="shared" si="25"/>
        <v>0</v>
      </c>
      <c r="W108" s="278">
        <f t="shared" si="26"/>
        <v>0</v>
      </c>
      <c r="X108" s="278">
        <f t="shared" si="27"/>
        <v>0</v>
      </c>
      <c r="Y108" s="279">
        <f t="shared" si="28"/>
        <v>0</v>
      </c>
      <c r="Z108" s="1007"/>
      <c r="AA108" s="1001"/>
      <c r="AB108" s="1001"/>
      <c r="AC108" s="1001"/>
      <c r="AD108" s="1001"/>
      <c r="AE108" s="1001"/>
      <c r="AF108" s="1001"/>
      <c r="AG108" s="1001"/>
      <c r="AH108" s="1001"/>
      <c r="AI108" s="1009"/>
      <c r="AJ108" s="1009"/>
    </row>
    <row r="109" spans="1:36" ht="15.75" x14ac:dyDescent="0.25">
      <c r="A109" s="886">
        <v>18</v>
      </c>
      <c r="B109" s="889" t="s">
        <v>764</v>
      </c>
      <c r="C109" s="889" t="s">
        <v>93</v>
      </c>
      <c r="D109" s="1023">
        <f>100*0.9</f>
        <v>90</v>
      </c>
      <c r="E109" s="280" t="s">
        <v>515</v>
      </c>
      <c r="F109" s="280">
        <v>21</v>
      </c>
      <c r="G109" s="280">
        <v>22</v>
      </c>
      <c r="H109" s="280">
        <v>28</v>
      </c>
      <c r="I109" s="280">
        <v>22</v>
      </c>
      <c r="J109" s="280">
        <v>24</v>
      </c>
      <c r="K109" s="280">
        <v>26</v>
      </c>
      <c r="L109" s="479">
        <v>22</v>
      </c>
      <c r="M109" s="479">
        <v>23</v>
      </c>
      <c r="N109" s="479">
        <v>28</v>
      </c>
      <c r="O109" s="479">
        <v>21</v>
      </c>
      <c r="P109" s="479">
        <v>24</v>
      </c>
      <c r="Q109" s="479">
        <v>26</v>
      </c>
      <c r="R109" s="281">
        <v>410</v>
      </c>
      <c r="S109" s="281">
        <v>410</v>
      </c>
      <c r="T109" s="281">
        <v>410</v>
      </c>
      <c r="U109" s="281">
        <v>410</v>
      </c>
      <c r="V109" s="278">
        <f t="shared" si="25"/>
        <v>23.666666666666668</v>
      </c>
      <c r="W109" s="278">
        <f t="shared" si="26"/>
        <v>24</v>
      </c>
      <c r="X109" s="278">
        <f t="shared" si="27"/>
        <v>24.333333333333332</v>
      </c>
      <c r="Y109" s="279">
        <f t="shared" si="28"/>
        <v>23.666666666666668</v>
      </c>
      <c r="Z109" s="1007">
        <f>SUM(V109:V110)</f>
        <v>23.666666666666668</v>
      </c>
      <c r="AA109" s="1001">
        <f>SUM(W109:W110)</f>
        <v>24</v>
      </c>
      <c r="AB109" s="1001">
        <f>SUM(X109:X110)</f>
        <v>24.333333333333332</v>
      </c>
      <c r="AC109" s="1001">
        <f>SUM(Y109:Y110)</f>
        <v>23.666666666666668</v>
      </c>
      <c r="AD109" s="1001">
        <f t="shared" ref="AD109:AG109" si="41">Z109*0.38*0.9*SQRT(3)</f>
        <v>14.019219236462494</v>
      </c>
      <c r="AE109" s="1001">
        <f t="shared" si="41"/>
        <v>14.216673028525348</v>
      </c>
      <c r="AF109" s="1001">
        <f t="shared" si="41"/>
        <v>14.414126820588194</v>
      </c>
      <c r="AG109" s="1001">
        <f t="shared" si="41"/>
        <v>14.019219236462494</v>
      </c>
      <c r="AH109" s="1001">
        <f>MAX(Z109:AC110)</f>
        <v>24.333333333333332</v>
      </c>
      <c r="AI109" s="1009">
        <f t="shared" ref="AI109" si="42">AH109*0.38*0.9*SQRT(3)</f>
        <v>14.414126820588194</v>
      </c>
      <c r="AJ109" s="1009">
        <f>D109-AI109</f>
        <v>75.585873179411806</v>
      </c>
    </row>
    <row r="110" spans="1:36" ht="15.75" x14ac:dyDescent="0.25">
      <c r="A110" s="886"/>
      <c r="B110" s="889"/>
      <c r="C110" s="889"/>
      <c r="D110" s="888"/>
      <c r="E110" s="276"/>
      <c r="F110" s="276"/>
      <c r="G110" s="276"/>
      <c r="H110" s="276"/>
      <c r="I110" s="276"/>
      <c r="J110" s="276"/>
      <c r="K110" s="276"/>
      <c r="L110" s="480"/>
      <c r="M110" s="480"/>
      <c r="N110" s="480"/>
      <c r="O110" s="480"/>
      <c r="P110" s="480"/>
      <c r="Q110" s="480"/>
      <c r="R110" s="277"/>
      <c r="S110" s="277"/>
      <c r="T110" s="277"/>
      <c r="U110" s="277"/>
      <c r="V110" s="278">
        <f t="shared" si="25"/>
        <v>0</v>
      </c>
      <c r="W110" s="278">
        <f t="shared" si="26"/>
        <v>0</v>
      </c>
      <c r="X110" s="278">
        <f t="shared" si="27"/>
        <v>0</v>
      </c>
      <c r="Y110" s="279">
        <f t="shared" si="28"/>
        <v>0</v>
      </c>
      <c r="Z110" s="1007"/>
      <c r="AA110" s="1001"/>
      <c r="AB110" s="1001"/>
      <c r="AC110" s="1001"/>
      <c r="AD110" s="1001"/>
      <c r="AE110" s="1001"/>
      <c r="AF110" s="1001"/>
      <c r="AG110" s="1001"/>
      <c r="AH110" s="1001"/>
      <c r="AI110" s="1009"/>
      <c r="AJ110" s="1009"/>
    </row>
    <row r="111" spans="1:36" ht="15.75" x14ac:dyDescent="0.25">
      <c r="A111" s="886">
        <v>19</v>
      </c>
      <c r="B111" s="889" t="s">
        <v>404</v>
      </c>
      <c r="C111" s="1273" t="s">
        <v>104</v>
      </c>
      <c r="D111" s="1277">
        <f>250*0.9</f>
        <v>225</v>
      </c>
      <c r="E111" s="280" t="s">
        <v>765</v>
      </c>
      <c r="F111" s="280">
        <v>0</v>
      </c>
      <c r="G111" s="280">
        <v>1.8</v>
      </c>
      <c r="H111" s="280">
        <v>8</v>
      </c>
      <c r="I111" s="280">
        <v>0</v>
      </c>
      <c r="J111" s="280">
        <v>2.1</v>
      </c>
      <c r="K111" s="280">
        <v>1.4</v>
      </c>
      <c r="L111" s="479">
        <v>4.8</v>
      </c>
      <c r="M111" s="479">
        <v>1.2</v>
      </c>
      <c r="N111" s="479">
        <v>16.2</v>
      </c>
      <c r="O111" s="479">
        <v>1</v>
      </c>
      <c r="P111" s="479">
        <v>3.2</v>
      </c>
      <c r="Q111" s="479">
        <v>19.399999999999999</v>
      </c>
      <c r="R111" s="277">
        <v>403</v>
      </c>
      <c r="S111" s="277">
        <v>403</v>
      </c>
      <c r="T111" s="277"/>
      <c r="U111" s="277"/>
      <c r="V111" s="278">
        <f t="shared" si="25"/>
        <v>4.9000000000000004</v>
      </c>
      <c r="W111" s="278">
        <f t="shared" si="26"/>
        <v>1.75</v>
      </c>
      <c r="X111" s="278">
        <f t="shared" si="27"/>
        <v>7.3999999999999995</v>
      </c>
      <c r="Y111" s="279">
        <f t="shared" si="28"/>
        <v>7.8666666666666663</v>
      </c>
      <c r="Z111" s="1007">
        <f>SUM(V111:V115)</f>
        <v>59.5</v>
      </c>
      <c r="AA111" s="1001">
        <f>SUM(W111:W115)</f>
        <v>65.95</v>
      </c>
      <c r="AB111" s="1001">
        <f>SUM(X111:X115)</f>
        <v>108.53333333333333</v>
      </c>
      <c r="AC111" s="1001">
        <f>SUM(Y111:Y115)</f>
        <v>117.29999999999998</v>
      </c>
      <c r="AD111" s="1001">
        <f t="shared" ref="AD111:AG111" si="43">Z111*0.38*0.9*SQRT(3)</f>
        <v>35.245501883219085</v>
      </c>
      <c r="AE111" s="1001">
        <f t="shared" si="43"/>
        <v>39.06623275963527</v>
      </c>
      <c r="AF111" s="1001">
        <f t="shared" si="43"/>
        <v>64.29095469566461</v>
      </c>
      <c r="AG111" s="1001">
        <f t="shared" si="43"/>
        <v>69.483989426917603</v>
      </c>
      <c r="AH111" s="1001">
        <f>MAX(Z111:AC115)</f>
        <v>117.29999999999998</v>
      </c>
      <c r="AI111" s="1009">
        <f t="shared" ref="AI111" si="44">AH111*0.38*0.9*SQRT(3)</f>
        <v>69.483989426917603</v>
      </c>
      <c r="AJ111" s="1009">
        <f>D111-AI111</f>
        <v>155.51601057308238</v>
      </c>
    </row>
    <row r="112" spans="1:36" ht="31.5" x14ac:dyDescent="0.25">
      <c r="A112" s="886"/>
      <c r="B112" s="889"/>
      <c r="C112" s="1273"/>
      <c r="D112" s="895"/>
      <c r="E112" s="276" t="s">
        <v>766</v>
      </c>
      <c r="F112" s="276">
        <v>12</v>
      </c>
      <c r="G112" s="276">
        <v>42</v>
      </c>
      <c r="H112" s="276">
        <v>12.5</v>
      </c>
      <c r="I112" s="276">
        <v>14.4</v>
      </c>
      <c r="J112" s="276">
        <v>31.4</v>
      </c>
      <c r="K112" s="276">
        <v>12.4</v>
      </c>
      <c r="L112" s="480">
        <v>11</v>
      </c>
      <c r="M112" s="480">
        <v>25</v>
      </c>
      <c r="N112" s="480">
        <v>19</v>
      </c>
      <c r="O112" s="480">
        <v>41.6</v>
      </c>
      <c r="P112" s="480">
        <v>33</v>
      </c>
      <c r="Q112" s="480">
        <v>21</v>
      </c>
      <c r="R112" s="277">
        <v>403</v>
      </c>
      <c r="S112" s="277">
        <v>403</v>
      </c>
      <c r="T112" s="277"/>
      <c r="U112" s="277"/>
      <c r="V112" s="278">
        <f t="shared" si="25"/>
        <v>22.166666666666668</v>
      </c>
      <c r="W112" s="278">
        <f t="shared" si="26"/>
        <v>19.399999999999999</v>
      </c>
      <c r="X112" s="278">
        <f t="shared" si="27"/>
        <v>18.333333333333332</v>
      </c>
      <c r="Y112" s="279">
        <f t="shared" si="28"/>
        <v>31.866666666666664</v>
      </c>
      <c r="Z112" s="1007"/>
      <c r="AA112" s="1001"/>
      <c r="AB112" s="1001"/>
      <c r="AC112" s="1001"/>
      <c r="AD112" s="1001"/>
      <c r="AE112" s="1001"/>
      <c r="AF112" s="1001"/>
      <c r="AG112" s="1001"/>
      <c r="AH112" s="1001"/>
      <c r="AI112" s="1009"/>
      <c r="AJ112" s="1009"/>
    </row>
    <row r="113" spans="1:36" ht="15.75" x14ac:dyDescent="0.25">
      <c r="A113" s="886"/>
      <c r="B113" s="889"/>
      <c r="C113" s="1273"/>
      <c r="D113" s="895"/>
      <c r="E113" s="280" t="s">
        <v>767</v>
      </c>
      <c r="F113" s="280">
        <v>33.5</v>
      </c>
      <c r="G113" s="280">
        <v>10.5</v>
      </c>
      <c r="H113" s="280">
        <v>17.5</v>
      </c>
      <c r="I113" s="280">
        <v>44.4</v>
      </c>
      <c r="J113" s="280">
        <v>29.1</v>
      </c>
      <c r="K113" s="280">
        <v>16.600000000000001</v>
      </c>
      <c r="L113" s="479">
        <v>60.3</v>
      </c>
      <c r="M113" s="479">
        <v>78.2</v>
      </c>
      <c r="N113" s="479">
        <v>50.7</v>
      </c>
      <c r="O113" s="479">
        <v>66.900000000000006</v>
      </c>
      <c r="P113" s="479">
        <v>51</v>
      </c>
      <c r="Q113" s="479">
        <v>26.3</v>
      </c>
      <c r="R113" s="277">
        <v>403</v>
      </c>
      <c r="S113" s="277">
        <v>403</v>
      </c>
      <c r="T113" s="277"/>
      <c r="U113" s="277"/>
      <c r="V113" s="278">
        <f t="shared" si="25"/>
        <v>20.5</v>
      </c>
      <c r="W113" s="278">
        <f t="shared" si="26"/>
        <v>30.033333333333331</v>
      </c>
      <c r="X113" s="278">
        <f t="shared" si="27"/>
        <v>63.066666666666663</v>
      </c>
      <c r="Y113" s="279">
        <f t="shared" si="28"/>
        <v>48.06666666666667</v>
      </c>
      <c r="Z113" s="1007"/>
      <c r="AA113" s="1001"/>
      <c r="AB113" s="1001"/>
      <c r="AC113" s="1001"/>
      <c r="AD113" s="1001"/>
      <c r="AE113" s="1001"/>
      <c r="AF113" s="1001"/>
      <c r="AG113" s="1001"/>
      <c r="AH113" s="1001"/>
      <c r="AI113" s="1009"/>
      <c r="AJ113" s="1009"/>
    </row>
    <row r="114" spans="1:36" ht="31.5" x14ac:dyDescent="0.25">
      <c r="A114" s="886"/>
      <c r="B114" s="889"/>
      <c r="C114" s="1273"/>
      <c r="D114" s="895"/>
      <c r="E114" s="276" t="s">
        <v>768</v>
      </c>
      <c r="F114" s="276">
        <v>21</v>
      </c>
      <c r="G114" s="276">
        <v>11.5</v>
      </c>
      <c r="H114" s="276">
        <v>3.3</v>
      </c>
      <c r="I114" s="276">
        <v>22.3</v>
      </c>
      <c r="J114" s="276">
        <v>15.4</v>
      </c>
      <c r="K114" s="276">
        <v>6.6</v>
      </c>
      <c r="L114" s="480">
        <v>7.1</v>
      </c>
      <c r="M114" s="480">
        <v>2.2999999999999998</v>
      </c>
      <c r="N114" s="480">
        <v>11.7</v>
      </c>
      <c r="O114" s="480">
        <v>26.9</v>
      </c>
      <c r="P114" s="480">
        <v>4.9000000000000004</v>
      </c>
      <c r="Q114" s="480">
        <v>14.3</v>
      </c>
      <c r="R114" s="277">
        <v>403</v>
      </c>
      <c r="S114" s="277">
        <v>403</v>
      </c>
      <c r="T114" s="277"/>
      <c r="U114" s="277"/>
      <c r="V114" s="278">
        <f t="shared" si="25"/>
        <v>11.933333333333332</v>
      </c>
      <c r="W114" s="278">
        <f t="shared" si="26"/>
        <v>14.766666666666667</v>
      </c>
      <c r="X114" s="278">
        <f t="shared" si="27"/>
        <v>7.0333333333333323</v>
      </c>
      <c r="Y114" s="279">
        <f t="shared" si="28"/>
        <v>15.366666666666665</v>
      </c>
      <c r="Z114" s="1007"/>
      <c r="AA114" s="1001"/>
      <c r="AB114" s="1001"/>
      <c r="AC114" s="1001"/>
      <c r="AD114" s="1001"/>
      <c r="AE114" s="1001"/>
      <c r="AF114" s="1001"/>
      <c r="AG114" s="1001"/>
      <c r="AH114" s="1001"/>
      <c r="AI114" s="1009"/>
      <c r="AJ114" s="1009"/>
    </row>
    <row r="115" spans="1:36" ht="15.75" x14ac:dyDescent="0.25">
      <c r="A115" s="886"/>
      <c r="B115" s="889"/>
      <c r="C115" s="1273"/>
      <c r="D115" s="1278"/>
      <c r="E115" s="280" t="s">
        <v>769</v>
      </c>
      <c r="F115" s="280">
        <v>0</v>
      </c>
      <c r="G115" s="280">
        <v>0</v>
      </c>
      <c r="H115" s="280">
        <v>0</v>
      </c>
      <c r="I115" s="280">
        <v>0</v>
      </c>
      <c r="J115" s="280">
        <v>0</v>
      </c>
      <c r="K115" s="280">
        <v>0</v>
      </c>
      <c r="L115" s="479">
        <v>12.5</v>
      </c>
      <c r="M115" s="479">
        <v>13.5</v>
      </c>
      <c r="N115" s="479">
        <v>12.1</v>
      </c>
      <c r="O115" s="479">
        <v>12.5</v>
      </c>
      <c r="P115" s="479">
        <v>14.4</v>
      </c>
      <c r="Q115" s="479">
        <v>15.5</v>
      </c>
      <c r="R115" s="277">
        <v>403</v>
      </c>
      <c r="S115" s="277">
        <v>403</v>
      </c>
      <c r="T115" s="277"/>
      <c r="U115" s="277"/>
      <c r="V115" s="278">
        <f t="shared" si="25"/>
        <v>0</v>
      </c>
      <c r="W115" s="278">
        <f t="shared" si="26"/>
        <v>0</v>
      </c>
      <c r="X115" s="278">
        <f t="shared" si="27"/>
        <v>12.700000000000001</v>
      </c>
      <c r="Y115" s="279">
        <f t="shared" si="28"/>
        <v>14.133333333333333</v>
      </c>
      <c r="Z115" s="1007"/>
      <c r="AA115" s="1001"/>
      <c r="AB115" s="1001"/>
      <c r="AC115" s="1001"/>
      <c r="AD115" s="1001"/>
      <c r="AE115" s="1001"/>
      <c r="AF115" s="1001"/>
      <c r="AG115" s="1001"/>
      <c r="AH115" s="1001"/>
      <c r="AI115" s="1009"/>
      <c r="AJ115" s="1009"/>
    </row>
    <row r="116" spans="1:36" ht="15.75" x14ac:dyDescent="0.25">
      <c r="A116" s="886">
        <v>20</v>
      </c>
      <c r="B116" s="889" t="s">
        <v>770</v>
      </c>
      <c r="C116" s="889" t="s">
        <v>93</v>
      </c>
      <c r="D116" s="1023">
        <f>100*0.9</f>
        <v>90</v>
      </c>
      <c r="E116" s="280" t="s">
        <v>771</v>
      </c>
      <c r="F116" s="280">
        <v>1.2</v>
      </c>
      <c r="G116" s="280">
        <v>0.4</v>
      </c>
      <c r="H116" s="280">
        <v>0</v>
      </c>
      <c r="I116" s="280">
        <v>1.4</v>
      </c>
      <c r="J116" s="280">
        <v>1.2</v>
      </c>
      <c r="K116" s="280">
        <v>0</v>
      </c>
      <c r="L116" s="479">
        <v>23.7</v>
      </c>
      <c r="M116" s="479">
        <v>6.3</v>
      </c>
      <c r="N116" s="479">
        <v>0</v>
      </c>
      <c r="O116" s="479">
        <v>16.100000000000001</v>
      </c>
      <c r="P116" s="479">
        <v>6.3</v>
      </c>
      <c r="Q116" s="479">
        <v>0</v>
      </c>
      <c r="R116" s="281">
        <v>403</v>
      </c>
      <c r="S116" s="281">
        <v>404</v>
      </c>
      <c r="T116" s="281"/>
      <c r="U116" s="281"/>
      <c r="V116" s="278">
        <f t="shared" si="25"/>
        <v>0.8</v>
      </c>
      <c r="W116" s="278">
        <f t="shared" si="26"/>
        <v>1.2999999999999998</v>
      </c>
      <c r="X116" s="278">
        <f t="shared" si="27"/>
        <v>15</v>
      </c>
      <c r="Y116" s="279">
        <f t="shared" si="28"/>
        <v>11.200000000000001</v>
      </c>
      <c r="Z116" s="1007">
        <f>SUM(V116:V118)</f>
        <v>5.6999999999999993</v>
      </c>
      <c r="AA116" s="1001">
        <f>SUM(W116:W118)</f>
        <v>10.3</v>
      </c>
      <c r="AB116" s="1001">
        <f>SUM(X116:X118)</f>
        <v>16.100000000000001</v>
      </c>
      <c r="AC116" s="1001">
        <f>SUM(Y116:Y118)</f>
        <v>16.149999999999999</v>
      </c>
      <c r="AD116" s="1001">
        <f t="shared" ref="AD116:AG116" si="45">Z116*0.38*0.9*SQRT(3)</f>
        <v>3.3764598442747693</v>
      </c>
      <c r="AE116" s="1001">
        <f t="shared" si="45"/>
        <v>6.1013221747421271</v>
      </c>
      <c r="AF116" s="1001">
        <f t="shared" si="45"/>
        <v>9.537018156635753</v>
      </c>
      <c r="AG116" s="1001">
        <f t="shared" si="45"/>
        <v>9.5666362254451798</v>
      </c>
      <c r="AH116" s="1001">
        <f>MAX(Z116:AC118)</f>
        <v>16.149999999999999</v>
      </c>
      <c r="AI116" s="1009">
        <f t="shared" ref="AI116" si="46">AH116*0.38*0.9*SQRT(3)</f>
        <v>9.5666362254451798</v>
      </c>
      <c r="AJ116" s="1009">
        <f>D116-AI116</f>
        <v>80.43336377455482</v>
      </c>
    </row>
    <row r="117" spans="1:36" ht="15.75" x14ac:dyDescent="0.25">
      <c r="A117" s="886"/>
      <c r="B117" s="889"/>
      <c r="C117" s="889"/>
      <c r="D117" s="901"/>
      <c r="E117" s="276" t="s">
        <v>772</v>
      </c>
      <c r="F117" s="276">
        <v>0</v>
      </c>
      <c r="G117" s="276">
        <v>0</v>
      </c>
      <c r="H117" s="276">
        <v>0</v>
      </c>
      <c r="I117" s="276">
        <v>0</v>
      </c>
      <c r="J117" s="276">
        <v>0</v>
      </c>
      <c r="K117" s="276">
        <v>0</v>
      </c>
      <c r="L117" s="480">
        <v>0</v>
      </c>
      <c r="M117" s="480">
        <v>0</v>
      </c>
      <c r="N117" s="480">
        <v>0</v>
      </c>
      <c r="O117" s="480">
        <v>0</v>
      </c>
      <c r="P117" s="480">
        <v>0</v>
      </c>
      <c r="Q117" s="480">
        <v>0</v>
      </c>
      <c r="R117" s="277">
        <v>403</v>
      </c>
      <c r="S117" s="277">
        <v>404</v>
      </c>
      <c r="T117" s="277"/>
      <c r="U117" s="281"/>
      <c r="V117" s="278">
        <f t="shared" si="25"/>
        <v>0</v>
      </c>
      <c r="W117" s="278">
        <f t="shared" si="26"/>
        <v>0</v>
      </c>
      <c r="X117" s="278">
        <f t="shared" si="27"/>
        <v>0</v>
      </c>
      <c r="Y117" s="279">
        <f t="shared" si="28"/>
        <v>0</v>
      </c>
      <c r="Z117" s="1007"/>
      <c r="AA117" s="1001"/>
      <c r="AB117" s="1001"/>
      <c r="AC117" s="1001"/>
      <c r="AD117" s="1001"/>
      <c r="AE117" s="1001"/>
      <c r="AF117" s="1001"/>
      <c r="AG117" s="1001"/>
      <c r="AH117" s="1001"/>
      <c r="AI117" s="1009"/>
      <c r="AJ117" s="1009"/>
    </row>
    <row r="118" spans="1:36" ht="15.75" x14ac:dyDescent="0.25">
      <c r="A118" s="886"/>
      <c r="B118" s="889"/>
      <c r="C118" s="889"/>
      <c r="D118" s="888"/>
      <c r="E118" s="280" t="s">
        <v>773</v>
      </c>
      <c r="F118" s="280">
        <v>9.6999999999999993</v>
      </c>
      <c r="G118" s="280">
        <v>0</v>
      </c>
      <c r="H118" s="280">
        <v>0.1</v>
      </c>
      <c r="I118" s="280">
        <v>7.6</v>
      </c>
      <c r="J118" s="280">
        <v>0</v>
      </c>
      <c r="K118" s="280">
        <v>10.4</v>
      </c>
      <c r="L118" s="479">
        <v>1.2</v>
      </c>
      <c r="M118" s="479">
        <v>0</v>
      </c>
      <c r="N118" s="479">
        <v>1</v>
      </c>
      <c r="O118" s="479">
        <v>5.0999999999999996</v>
      </c>
      <c r="P118" s="479">
        <v>0</v>
      </c>
      <c r="Q118" s="479">
        <v>4.8</v>
      </c>
      <c r="R118" s="281">
        <v>403</v>
      </c>
      <c r="S118" s="281">
        <v>404</v>
      </c>
      <c r="T118" s="281"/>
      <c r="U118" s="281"/>
      <c r="V118" s="278">
        <f t="shared" si="25"/>
        <v>4.8999999999999995</v>
      </c>
      <c r="W118" s="278">
        <f t="shared" si="26"/>
        <v>9</v>
      </c>
      <c r="X118" s="278">
        <f t="shared" si="27"/>
        <v>1.1000000000000001</v>
      </c>
      <c r="Y118" s="279">
        <f t="shared" si="28"/>
        <v>4.9499999999999993</v>
      </c>
      <c r="Z118" s="1007"/>
      <c r="AA118" s="1001"/>
      <c r="AB118" s="1001"/>
      <c r="AC118" s="1001"/>
      <c r="AD118" s="1001"/>
      <c r="AE118" s="1001"/>
      <c r="AF118" s="1001"/>
      <c r="AG118" s="1001"/>
      <c r="AH118" s="1001"/>
      <c r="AI118" s="1009"/>
      <c r="AJ118" s="1009"/>
    </row>
    <row r="119" spans="1:36" ht="15.75" x14ac:dyDescent="0.25">
      <c r="A119" s="886">
        <v>21</v>
      </c>
      <c r="B119" s="889" t="s">
        <v>774</v>
      </c>
      <c r="C119" s="1273" t="s">
        <v>61</v>
      </c>
      <c r="D119" s="1023">
        <f>400*0.9</f>
        <v>360</v>
      </c>
      <c r="E119" s="280" t="s">
        <v>775</v>
      </c>
      <c r="F119" s="280">
        <v>24.5</v>
      </c>
      <c r="G119" s="280">
        <v>33.5</v>
      </c>
      <c r="H119" s="280">
        <v>17.5</v>
      </c>
      <c r="I119" s="280">
        <v>25.7</v>
      </c>
      <c r="J119" s="280">
        <v>29.1</v>
      </c>
      <c r="K119" s="280">
        <v>14.4</v>
      </c>
      <c r="L119" s="479">
        <v>8.3000000000000007</v>
      </c>
      <c r="M119" s="479">
        <v>10</v>
      </c>
      <c r="N119" s="479">
        <v>8</v>
      </c>
      <c r="O119" s="479">
        <v>15</v>
      </c>
      <c r="P119" s="479">
        <v>38</v>
      </c>
      <c r="Q119" s="479">
        <v>24</v>
      </c>
      <c r="R119" s="277">
        <v>420</v>
      </c>
      <c r="S119" s="277">
        <v>420</v>
      </c>
      <c r="T119" s="277"/>
      <c r="U119" s="277"/>
      <c r="V119" s="278">
        <f t="shared" si="25"/>
        <v>25.166666666666668</v>
      </c>
      <c r="W119" s="278">
        <f t="shared" si="26"/>
        <v>23.066666666666666</v>
      </c>
      <c r="X119" s="278">
        <f t="shared" si="27"/>
        <v>8.7666666666666675</v>
      </c>
      <c r="Y119" s="279">
        <f t="shared" si="28"/>
        <v>25.666666666666668</v>
      </c>
      <c r="Z119" s="1007">
        <f>SUM(V119:V123)</f>
        <v>42.266666666666666</v>
      </c>
      <c r="AA119" s="1001">
        <f>SUM(W119:W123)</f>
        <v>40.6</v>
      </c>
      <c r="AB119" s="1001">
        <f>SUM(X119:X123)</f>
        <v>30.93333333333333</v>
      </c>
      <c r="AC119" s="1001">
        <f>SUM(Y119:Y123)</f>
        <v>43.666666666666671</v>
      </c>
      <c r="AD119" s="1001">
        <f t="shared" ref="AD119:AG119" si="47">Z119*0.38*0.9*SQRT(3)</f>
        <v>25.037140833569637</v>
      </c>
      <c r="AE119" s="1001">
        <f t="shared" si="47"/>
        <v>24.049871873255377</v>
      </c>
      <c r="AF119" s="1001">
        <f t="shared" si="47"/>
        <v>18.323711903432663</v>
      </c>
      <c r="AG119" s="1001">
        <f t="shared" si="47"/>
        <v>25.866446760233615</v>
      </c>
      <c r="AH119" s="1001">
        <f>MAX(Z119:AC123)</f>
        <v>43.666666666666671</v>
      </c>
      <c r="AI119" s="1009">
        <f t="shared" ref="AI119" si="48">AH119*0.38*0.9*SQRT(3)</f>
        <v>25.866446760233615</v>
      </c>
      <c r="AJ119" s="1009">
        <f>D119-AI119</f>
        <v>334.1335532397664</v>
      </c>
    </row>
    <row r="120" spans="1:36" ht="15.75" x14ac:dyDescent="0.25">
      <c r="A120" s="886"/>
      <c r="B120" s="889"/>
      <c r="C120" s="1273"/>
      <c r="D120" s="901"/>
      <c r="E120" s="276" t="s">
        <v>776</v>
      </c>
      <c r="F120" s="276">
        <v>3.5</v>
      </c>
      <c r="G120" s="276">
        <v>9</v>
      </c>
      <c r="H120" s="276">
        <v>11.9</v>
      </c>
      <c r="I120" s="276">
        <v>2.9</v>
      </c>
      <c r="J120" s="276">
        <v>5.4</v>
      </c>
      <c r="K120" s="276">
        <v>12.3</v>
      </c>
      <c r="L120" s="480">
        <v>5.3</v>
      </c>
      <c r="M120" s="480">
        <v>2.9</v>
      </c>
      <c r="N120" s="480">
        <v>3.6</v>
      </c>
      <c r="O120" s="480">
        <v>9</v>
      </c>
      <c r="P120" s="480">
        <v>2</v>
      </c>
      <c r="Q120" s="480">
        <v>3</v>
      </c>
      <c r="R120" s="277">
        <v>420</v>
      </c>
      <c r="S120" s="277">
        <v>420</v>
      </c>
      <c r="T120" s="277"/>
      <c r="U120" s="277"/>
      <c r="V120" s="278">
        <f t="shared" si="25"/>
        <v>8.1333333333333329</v>
      </c>
      <c r="W120" s="278">
        <f t="shared" si="26"/>
        <v>6.8666666666666671</v>
      </c>
      <c r="X120" s="278">
        <f t="shared" si="27"/>
        <v>3.9333333333333331</v>
      </c>
      <c r="Y120" s="279">
        <f t="shared" si="28"/>
        <v>4.666666666666667</v>
      </c>
      <c r="Z120" s="1007"/>
      <c r="AA120" s="1001"/>
      <c r="AB120" s="1001"/>
      <c r="AC120" s="1001"/>
      <c r="AD120" s="1001"/>
      <c r="AE120" s="1001"/>
      <c r="AF120" s="1001"/>
      <c r="AG120" s="1001"/>
      <c r="AH120" s="1001"/>
      <c r="AI120" s="1009"/>
      <c r="AJ120" s="1009"/>
    </row>
    <row r="121" spans="1:36" ht="15.75" x14ac:dyDescent="0.25">
      <c r="A121" s="886"/>
      <c r="B121" s="889"/>
      <c r="C121" s="1273"/>
      <c r="D121" s="901"/>
      <c r="E121" s="280" t="s">
        <v>777</v>
      </c>
      <c r="F121" s="280">
        <v>0</v>
      </c>
      <c r="G121" s="280">
        <v>0</v>
      </c>
      <c r="H121" s="280">
        <v>0</v>
      </c>
      <c r="I121" s="280">
        <v>0</v>
      </c>
      <c r="J121" s="280">
        <v>0</v>
      </c>
      <c r="K121" s="280">
        <v>0</v>
      </c>
      <c r="L121" s="479">
        <v>0</v>
      </c>
      <c r="M121" s="479">
        <v>0</v>
      </c>
      <c r="N121" s="479">
        <v>0</v>
      </c>
      <c r="O121" s="479">
        <v>0</v>
      </c>
      <c r="P121" s="479">
        <v>0</v>
      </c>
      <c r="Q121" s="479">
        <v>0</v>
      </c>
      <c r="R121" s="277">
        <v>420</v>
      </c>
      <c r="S121" s="277">
        <v>420</v>
      </c>
      <c r="T121" s="277"/>
      <c r="U121" s="277"/>
      <c r="V121" s="278">
        <f t="shared" si="25"/>
        <v>0</v>
      </c>
      <c r="W121" s="278">
        <f t="shared" si="26"/>
        <v>0</v>
      </c>
      <c r="X121" s="278">
        <f t="shared" si="27"/>
        <v>0</v>
      </c>
      <c r="Y121" s="279">
        <f t="shared" si="28"/>
        <v>0</v>
      </c>
      <c r="Z121" s="1007"/>
      <c r="AA121" s="1001"/>
      <c r="AB121" s="1001"/>
      <c r="AC121" s="1001"/>
      <c r="AD121" s="1001"/>
      <c r="AE121" s="1001"/>
      <c r="AF121" s="1001"/>
      <c r="AG121" s="1001"/>
      <c r="AH121" s="1001"/>
      <c r="AI121" s="1009"/>
      <c r="AJ121" s="1009"/>
    </row>
    <row r="122" spans="1:36" ht="15.75" x14ac:dyDescent="0.25">
      <c r="A122" s="886"/>
      <c r="B122" s="889"/>
      <c r="C122" s="1273"/>
      <c r="D122" s="901"/>
      <c r="E122" s="276" t="s">
        <v>778</v>
      </c>
      <c r="F122" s="276">
        <v>9.6999999999999993</v>
      </c>
      <c r="G122" s="276">
        <v>7.7</v>
      </c>
      <c r="H122" s="276">
        <v>9.5</v>
      </c>
      <c r="I122" s="276">
        <v>12.6</v>
      </c>
      <c r="J122" s="276">
        <v>8.1999999999999993</v>
      </c>
      <c r="K122" s="276">
        <v>11.2</v>
      </c>
      <c r="L122" s="480">
        <v>17.7</v>
      </c>
      <c r="M122" s="480">
        <v>19.100000000000001</v>
      </c>
      <c r="N122" s="480">
        <v>17.899999999999999</v>
      </c>
      <c r="O122" s="480">
        <v>10</v>
      </c>
      <c r="P122" s="480">
        <v>15</v>
      </c>
      <c r="Q122" s="480">
        <v>15</v>
      </c>
      <c r="R122" s="277">
        <v>420</v>
      </c>
      <c r="S122" s="277">
        <v>420</v>
      </c>
      <c r="T122" s="277"/>
      <c r="U122" s="277"/>
      <c r="V122" s="278">
        <f t="shared" si="25"/>
        <v>8.9666666666666668</v>
      </c>
      <c r="W122" s="278">
        <f t="shared" si="26"/>
        <v>10.666666666666666</v>
      </c>
      <c r="X122" s="278">
        <f t="shared" si="27"/>
        <v>18.233333333333331</v>
      </c>
      <c r="Y122" s="279">
        <f t="shared" si="28"/>
        <v>13.333333333333334</v>
      </c>
      <c r="Z122" s="1007"/>
      <c r="AA122" s="1001"/>
      <c r="AB122" s="1001"/>
      <c r="AC122" s="1001"/>
      <c r="AD122" s="1001"/>
      <c r="AE122" s="1001"/>
      <c r="AF122" s="1001"/>
      <c r="AG122" s="1001"/>
      <c r="AH122" s="1001"/>
      <c r="AI122" s="1009"/>
      <c r="AJ122" s="1009"/>
    </row>
    <row r="123" spans="1:36" ht="15.75" x14ac:dyDescent="0.25">
      <c r="A123" s="886"/>
      <c r="B123" s="889"/>
      <c r="C123" s="1273"/>
      <c r="D123" s="888"/>
      <c r="E123" s="280"/>
      <c r="F123" s="280"/>
      <c r="G123" s="280"/>
      <c r="H123" s="280"/>
      <c r="I123" s="280"/>
      <c r="J123" s="280"/>
      <c r="K123" s="280"/>
      <c r="L123" s="479"/>
      <c r="M123" s="479"/>
      <c r="N123" s="479"/>
      <c r="O123" s="479"/>
      <c r="P123" s="479"/>
      <c r="Q123" s="479"/>
      <c r="R123" s="281"/>
      <c r="S123" s="281"/>
      <c r="T123" s="281"/>
      <c r="U123" s="281"/>
      <c r="V123" s="278">
        <f t="shared" si="25"/>
        <v>0</v>
      </c>
      <c r="W123" s="278">
        <f t="shared" si="26"/>
        <v>0</v>
      </c>
      <c r="X123" s="278">
        <f t="shared" si="27"/>
        <v>0</v>
      </c>
      <c r="Y123" s="279">
        <f t="shared" si="28"/>
        <v>0</v>
      </c>
      <c r="Z123" s="1007"/>
      <c r="AA123" s="1001"/>
      <c r="AB123" s="1001"/>
      <c r="AC123" s="1001"/>
      <c r="AD123" s="1001"/>
      <c r="AE123" s="1001"/>
      <c r="AF123" s="1001"/>
      <c r="AG123" s="1001"/>
      <c r="AH123" s="1001"/>
      <c r="AI123" s="1009"/>
      <c r="AJ123" s="1009"/>
    </row>
    <row r="124" spans="1:36" ht="78.75" x14ac:dyDescent="0.25">
      <c r="A124" s="886">
        <v>22</v>
      </c>
      <c r="B124" s="889" t="s">
        <v>779</v>
      </c>
      <c r="C124" s="1270" t="s">
        <v>780</v>
      </c>
      <c r="D124" s="1274">
        <f>126*0.9</f>
        <v>113.4</v>
      </c>
      <c r="E124" s="280" t="s">
        <v>781</v>
      </c>
      <c r="F124" s="280">
        <v>14.6</v>
      </c>
      <c r="G124" s="280">
        <v>8</v>
      </c>
      <c r="H124" s="280">
        <v>7.7</v>
      </c>
      <c r="I124" s="280">
        <v>13.6</v>
      </c>
      <c r="J124" s="280">
        <v>6.4</v>
      </c>
      <c r="K124" s="280">
        <v>8.1</v>
      </c>
      <c r="L124" s="479">
        <v>17.8</v>
      </c>
      <c r="M124" s="479">
        <v>20.6</v>
      </c>
      <c r="N124" s="479">
        <v>22.5</v>
      </c>
      <c r="O124" s="479">
        <v>24.6</v>
      </c>
      <c r="P124" s="479">
        <v>17.899999999999999</v>
      </c>
      <c r="Q124" s="479">
        <v>20.6</v>
      </c>
      <c r="R124" s="277">
        <v>405</v>
      </c>
      <c r="S124" s="277">
        <v>405</v>
      </c>
      <c r="T124" s="277"/>
      <c r="U124" s="277"/>
      <c r="V124" s="278">
        <f t="shared" si="25"/>
        <v>10.1</v>
      </c>
      <c r="W124" s="278">
        <f t="shared" si="26"/>
        <v>9.3666666666666671</v>
      </c>
      <c r="X124" s="278">
        <f t="shared" si="27"/>
        <v>20.3</v>
      </c>
      <c r="Y124" s="279">
        <f t="shared" si="28"/>
        <v>21.033333333333335</v>
      </c>
      <c r="Z124" s="1007">
        <f>SUM(V124:V128)</f>
        <v>16.033333333333331</v>
      </c>
      <c r="AA124" s="1001">
        <f>SUM(W124:W128)</f>
        <v>15.8</v>
      </c>
      <c r="AB124" s="1001">
        <f>SUM(X124:X128)</f>
        <v>25.766666666666666</v>
      </c>
      <c r="AC124" s="1001">
        <f>SUM(Y124:Y128)</f>
        <v>27.06666666666667</v>
      </c>
      <c r="AD124" s="1001">
        <f t="shared" ref="AD124:AG124" si="49">Z124*0.38*0.9*SQRT(3)</f>
        <v>9.4975273982231805</v>
      </c>
      <c r="AE124" s="1001">
        <f t="shared" si="49"/>
        <v>9.3593097437791855</v>
      </c>
      <c r="AF124" s="1001">
        <f t="shared" si="49"/>
        <v>15.263178126458458</v>
      </c>
      <c r="AG124" s="1001">
        <f t="shared" si="49"/>
        <v>16.033247915503583</v>
      </c>
      <c r="AH124" s="1001">
        <f>MAX(Z124:AC128)</f>
        <v>27.06666666666667</v>
      </c>
      <c r="AI124" s="1009">
        <f t="shared" ref="AI124" si="50">AH124*0.38*0.9*SQRT(3)</f>
        <v>16.033247915503583</v>
      </c>
      <c r="AJ124" s="1009">
        <f>D124-AI124</f>
        <v>97.366752084496426</v>
      </c>
    </row>
    <row r="125" spans="1:36" ht="31.5" x14ac:dyDescent="0.25">
      <c r="A125" s="886"/>
      <c r="B125" s="889"/>
      <c r="C125" s="1270"/>
      <c r="D125" s="1275"/>
      <c r="E125" s="276" t="s">
        <v>782</v>
      </c>
      <c r="F125" s="276">
        <v>7</v>
      </c>
      <c r="G125" s="276">
        <v>7.1</v>
      </c>
      <c r="H125" s="276">
        <v>3.7</v>
      </c>
      <c r="I125" s="276">
        <v>7</v>
      </c>
      <c r="J125" s="276">
        <v>9.1</v>
      </c>
      <c r="K125" s="276">
        <v>3.2</v>
      </c>
      <c r="L125" s="480">
        <v>7</v>
      </c>
      <c r="M125" s="480">
        <v>3.9</v>
      </c>
      <c r="N125" s="480">
        <v>5.5</v>
      </c>
      <c r="O125" s="480">
        <v>3.8</v>
      </c>
      <c r="P125" s="480">
        <v>9.6999999999999993</v>
      </c>
      <c r="Q125" s="480">
        <v>4.5999999999999996</v>
      </c>
      <c r="R125" s="277">
        <v>405</v>
      </c>
      <c r="S125" s="277">
        <v>405</v>
      </c>
      <c r="T125" s="277"/>
      <c r="U125" s="277"/>
      <c r="V125" s="278">
        <f t="shared" si="25"/>
        <v>5.9333333333333336</v>
      </c>
      <c r="W125" s="278">
        <f t="shared" si="26"/>
        <v>6.4333333333333336</v>
      </c>
      <c r="X125" s="278">
        <f t="shared" si="27"/>
        <v>5.4666666666666659</v>
      </c>
      <c r="Y125" s="279">
        <f t="shared" si="28"/>
        <v>6.0333333333333341</v>
      </c>
      <c r="Z125" s="1007"/>
      <c r="AA125" s="1001"/>
      <c r="AB125" s="1001"/>
      <c r="AC125" s="1001"/>
      <c r="AD125" s="1001"/>
      <c r="AE125" s="1001"/>
      <c r="AF125" s="1001"/>
      <c r="AG125" s="1001"/>
      <c r="AH125" s="1001"/>
      <c r="AI125" s="1009"/>
      <c r="AJ125" s="1009"/>
    </row>
    <row r="126" spans="1:36" ht="15.75" x14ac:dyDescent="0.25">
      <c r="A126" s="886"/>
      <c r="B126" s="889"/>
      <c r="C126" s="1270"/>
      <c r="D126" s="1275"/>
      <c r="E126" s="280"/>
      <c r="F126" s="280"/>
      <c r="G126" s="280"/>
      <c r="H126" s="280"/>
      <c r="I126" s="280"/>
      <c r="J126" s="280"/>
      <c r="K126" s="280"/>
      <c r="L126" s="479"/>
      <c r="M126" s="479"/>
      <c r="N126" s="479"/>
      <c r="O126" s="479"/>
      <c r="P126" s="479"/>
      <c r="Q126" s="479"/>
      <c r="R126" s="277"/>
      <c r="S126" s="277"/>
      <c r="T126" s="277"/>
      <c r="U126" s="277"/>
      <c r="V126" s="278">
        <f t="shared" si="25"/>
        <v>0</v>
      </c>
      <c r="W126" s="278">
        <f t="shared" si="26"/>
        <v>0</v>
      </c>
      <c r="X126" s="278">
        <f t="shared" si="27"/>
        <v>0</v>
      </c>
      <c r="Y126" s="279">
        <f t="shared" si="28"/>
        <v>0</v>
      </c>
      <c r="Z126" s="1007"/>
      <c r="AA126" s="1001"/>
      <c r="AB126" s="1001"/>
      <c r="AC126" s="1001"/>
      <c r="AD126" s="1001"/>
      <c r="AE126" s="1001"/>
      <c r="AF126" s="1001"/>
      <c r="AG126" s="1001"/>
      <c r="AH126" s="1001"/>
      <c r="AI126" s="1009"/>
      <c r="AJ126" s="1009"/>
    </row>
    <row r="127" spans="1:36" ht="15.75" x14ac:dyDescent="0.25">
      <c r="A127" s="886"/>
      <c r="B127" s="889"/>
      <c r="C127" s="1270"/>
      <c r="D127" s="1275"/>
      <c r="E127" s="276" t="s">
        <v>691</v>
      </c>
      <c r="F127" s="276"/>
      <c r="G127" s="276"/>
      <c r="H127" s="276"/>
      <c r="I127" s="276"/>
      <c r="J127" s="276"/>
      <c r="K127" s="276"/>
      <c r="L127" s="480"/>
      <c r="M127" s="480"/>
      <c r="N127" s="480"/>
      <c r="O127" s="480"/>
      <c r="P127" s="480"/>
      <c r="Q127" s="480"/>
      <c r="R127" s="277"/>
      <c r="S127" s="277"/>
      <c r="T127" s="277"/>
      <c r="U127" s="277"/>
      <c r="V127" s="278">
        <f t="shared" si="25"/>
        <v>0</v>
      </c>
      <c r="W127" s="278">
        <f t="shared" si="26"/>
        <v>0</v>
      </c>
      <c r="X127" s="278">
        <f t="shared" si="27"/>
        <v>0</v>
      </c>
      <c r="Y127" s="279">
        <f t="shared" si="28"/>
        <v>0</v>
      </c>
      <c r="Z127" s="1007"/>
      <c r="AA127" s="1001"/>
      <c r="AB127" s="1001"/>
      <c r="AC127" s="1001"/>
      <c r="AD127" s="1001"/>
      <c r="AE127" s="1001"/>
      <c r="AF127" s="1001"/>
      <c r="AG127" s="1001"/>
      <c r="AH127" s="1001"/>
      <c r="AI127" s="1009"/>
      <c r="AJ127" s="1009"/>
    </row>
    <row r="128" spans="1:36" ht="15.75" x14ac:dyDescent="0.25">
      <c r="A128" s="886"/>
      <c r="B128" s="889"/>
      <c r="C128" s="1270"/>
      <c r="D128" s="1276"/>
      <c r="E128" s="280"/>
      <c r="F128" s="280"/>
      <c r="G128" s="280"/>
      <c r="H128" s="280"/>
      <c r="I128" s="280"/>
      <c r="J128" s="280"/>
      <c r="K128" s="280"/>
      <c r="L128" s="479"/>
      <c r="M128" s="479"/>
      <c r="N128" s="479"/>
      <c r="O128" s="479"/>
      <c r="P128" s="479"/>
      <c r="Q128" s="479"/>
      <c r="R128" s="281"/>
      <c r="S128" s="281"/>
      <c r="T128" s="281"/>
      <c r="U128" s="281"/>
      <c r="V128" s="278">
        <f t="shared" si="25"/>
        <v>0</v>
      </c>
      <c r="W128" s="278">
        <f t="shared" si="26"/>
        <v>0</v>
      </c>
      <c r="X128" s="278">
        <f t="shared" si="27"/>
        <v>0</v>
      </c>
      <c r="Y128" s="279">
        <f t="shared" si="28"/>
        <v>0</v>
      </c>
      <c r="Z128" s="1007"/>
      <c r="AA128" s="1001"/>
      <c r="AB128" s="1001"/>
      <c r="AC128" s="1001"/>
      <c r="AD128" s="1001"/>
      <c r="AE128" s="1001"/>
      <c r="AF128" s="1001"/>
      <c r="AG128" s="1001"/>
      <c r="AH128" s="1001"/>
      <c r="AI128" s="1009"/>
      <c r="AJ128" s="1009"/>
    </row>
    <row r="129" spans="1:36" ht="31.5" x14ac:dyDescent="0.25">
      <c r="A129" s="886">
        <v>23</v>
      </c>
      <c r="B129" s="889" t="s">
        <v>783</v>
      </c>
      <c r="C129" s="1270" t="s">
        <v>88</v>
      </c>
      <c r="D129" s="1271">
        <f>160*0.9</f>
        <v>144</v>
      </c>
      <c r="E129" s="280" t="s">
        <v>784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  <c r="K129" s="280">
        <v>0</v>
      </c>
      <c r="L129" s="479">
        <v>0</v>
      </c>
      <c r="M129" s="479">
        <v>0</v>
      </c>
      <c r="N129" s="479">
        <v>0</v>
      </c>
      <c r="O129" s="479">
        <v>20</v>
      </c>
      <c r="P129" s="479">
        <v>18</v>
      </c>
      <c r="Q129" s="479">
        <v>0</v>
      </c>
      <c r="R129" s="277">
        <v>420</v>
      </c>
      <c r="S129" s="277">
        <v>420</v>
      </c>
      <c r="T129" s="277"/>
      <c r="U129" s="277"/>
      <c r="V129" s="278">
        <f t="shared" si="25"/>
        <v>0</v>
      </c>
      <c r="W129" s="278">
        <f t="shared" si="26"/>
        <v>0</v>
      </c>
      <c r="X129" s="278">
        <f t="shared" si="27"/>
        <v>0</v>
      </c>
      <c r="Y129" s="279">
        <f t="shared" si="28"/>
        <v>19</v>
      </c>
      <c r="Z129" s="1007">
        <f>SUM(V129:V133)</f>
        <v>9.4333333333333336</v>
      </c>
      <c r="AA129" s="1001">
        <f>SUM(W129:W133)</f>
        <v>2.833333333333333</v>
      </c>
      <c r="AB129" s="1001">
        <f>SUM(X129:X133)</f>
        <v>76.366666666666674</v>
      </c>
      <c r="AC129" s="1001">
        <f>SUM(Y129:Y133)</f>
        <v>58</v>
      </c>
      <c r="AD129" s="1001">
        <f t="shared" ref="AD129:AG129" si="51">Z129*0.38*0.9*SQRT(3)</f>
        <v>5.5879423153787116</v>
      </c>
      <c r="AE129" s="1001">
        <f t="shared" si="51"/>
        <v>1.678357232534242</v>
      </c>
      <c r="AF129" s="1001">
        <f t="shared" si="51"/>
        <v>45.236663761599402</v>
      </c>
      <c r="AG129" s="1001">
        <f t="shared" si="51"/>
        <v>34.356959818936247</v>
      </c>
      <c r="AH129" s="1001">
        <f>MAX(Z129:AC133)</f>
        <v>76.366666666666674</v>
      </c>
      <c r="AI129" s="1009">
        <f t="shared" ref="AI129" si="52">AH129*0.38*0.9*SQRT(3)</f>
        <v>45.236663761599402</v>
      </c>
      <c r="AJ129" s="1009">
        <f>D129-AI129</f>
        <v>98.763336238400598</v>
      </c>
    </row>
    <row r="130" spans="1:36" ht="15.75" x14ac:dyDescent="0.25">
      <c r="A130" s="886"/>
      <c r="B130" s="889"/>
      <c r="C130" s="1270"/>
      <c r="D130" s="917"/>
      <c r="E130" s="276" t="s">
        <v>785</v>
      </c>
      <c r="F130" s="276">
        <v>1.5</v>
      </c>
      <c r="G130" s="276">
        <v>2.4</v>
      </c>
      <c r="H130" s="276">
        <v>0.7</v>
      </c>
      <c r="I130" s="276">
        <v>1.1000000000000001</v>
      </c>
      <c r="J130" s="276">
        <v>1.2</v>
      </c>
      <c r="K130" s="276">
        <v>0.8</v>
      </c>
      <c r="L130" s="480">
        <v>12.3</v>
      </c>
      <c r="M130" s="480">
        <v>15.2</v>
      </c>
      <c r="N130" s="480">
        <v>21</v>
      </c>
      <c r="O130" s="480">
        <v>16</v>
      </c>
      <c r="P130" s="480">
        <v>16</v>
      </c>
      <c r="Q130" s="480">
        <v>19.5</v>
      </c>
      <c r="R130" s="277">
        <v>420</v>
      </c>
      <c r="S130" s="277">
        <v>420</v>
      </c>
      <c r="T130" s="277"/>
      <c r="U130" s="277"/>
      <c r="V130" s="278">
        <f t="shared" si="25"/>
        <v>1.5333333333333332</v>
      </c>
      <c r="W130" s="278">
        <f t="shared" si="26"/>
        <v>1.0333333333333332</v>
      </c>
      <c r="X130" s="278">
        <f t="shared" si="27"/>
        <v>16.166666666666668</v>
      </c>
      <c r="Y130" s="279">
        <f t="shared" si="28"/>
        <v>17.166666666666668</v>
      </c>
      <c r="Z130" s="1007"/>
      <c r="AA130" s="1001"/>
      <c r="AB130" s="1001"/>
      <c r="AC130" s="1001"/>
      <c r="AD130" s="1001"/>
      <c r="AE130" s="1001"/>
      <c r="AF130" s="1001"/>
      <c r="AG130" s="1001"/>
      <c r="AH130" s="1001"/>
      <c r="AI130" s="1009"/>
      <c r="AJ130" s="1009"/>
    </row>
    <row r="131" spans="1:36" ht="31.5" x14ac:dyDescent="0.25">
      <c r="A131" s="886"/>
      <c r="B131" s="889"/>
      <c r="C131" s="1270"/>
      <c r="D131" s="917"/>
      <c r="E131" s="280" t="s">
        <v>786</v>
      </c>
      <c r="F131" s="280">
        <v>0.3</v>
      </c>
      <c r="G131" s="280">
        <v>0.5</v>
      </c>
      <c r="H131" s="280">
        <v>5.5</v>
      </c>
      <c r="I131" s="280">
        <v>0</v>
      </c>
      <c r="J131" s="280">
        <v>0</v>
      </c>
      <c r="K131" s="280">
        <v>0</v>
      </c>
      <c r="L131" s="479">
        <v>19.2</v>
      </c>
      <c r="M131" s="479">
        <v>23.8</v>
      </c>
      <c r="N131" s="479">
        <v>16.399999999999999</v>
      </c>
      <c r="O131" s="479">
        <v>19</v>
      </c>
      <c r="P131" s="479">
        <v>24</v>
      </c>
      <c r="Q131" s="479">
        <v>9</v>
      </c>
      <c r="R131" s="277">
        <v>420</v>
      </c>
      <c r="S131" s="277">
        <v>420</v>
      </c>
      <c r="T131" s="277"/>
      <c r="U131" s="277"/>
      <c r="V131" s="278">
        <f t="shared" si="25"/>
        <v>2.1</v>
      </c>
      <c r="W131" s="278">
        <f t="shared" si="26"/>
        <v>0</v>
      </c>
      <c r="X131" s="278">
        <f t="shared" si="27"/>
        <v>19.8</v>
      </c>
      <c r="Y131" s="279">
        <f t="shared" si="28"/>
        <v>17.333333333333332</v>
      </c>
      <c r="Z131" s="1007"/>
      <c r="AA131" s="1001"/>
      <c r="AB131" s="1001"/>
      <c r="AC131" s="1001"/>
      <c r="AD131" s="1001"/>
      <c r="AE131" s="1001"/>
      <c r="AF131" s="1001"/>
      <c r="AG131" s="1001"/>
      <c r="AH131" s="1001"/>
      <c r="AI131" s="1009"/>
      <c r="AJ131" s="1009"/>
    </row>
    <row r="132" spans="1:36" ht="15.75" customHeight="1" x14ac:dyDescent="0.25">
      <c r="A132" s="886"/>
      <c r="B132" s="889"/>
      <c r="C132" s="1270"/>
      <c r="D132" s="917"/>
      <c r="E132" s="276" t="s">
        <v>787</v>
      </c>
      <c r="F132" s="276">
        <v>4.5</v>
      </c>
      <c r="G132" s="276">
        <v>10.199999999999999</v>
      </c>
      <c r="H132" s="276">
        <v>2.7</v>
      </c>
      <c r="I132" s="276">
        <v>0.5</v>
      </c>
      <c r="J132" s="276">
        <v>4.2</v>
      </c>
      <c r="K132" s="276">
        <v>0.7</v>
      </c>
      <c r="L132" s="480">
        <v>48.9</v>
      </c>
      <c r="M132" s="480">
        <v>29.8</v>
      </c>
      <c r="N132" s="480">
        <v>42.5</v>
      </c>
      <c r="O132" s="480">
        <v>1.5</v>
      </c>
      <c r="P132" s="480">
        <v>7</v>
      </c>
      <c r="Q132" s="480">
        <v>5</v>
      </c>
      <c r="R132" s="277">
        <v>420</v>
      </c>
      <c r="S132" s="277">
        <v>420</v>
      </c>
      <c r="T132" s="277"/>
      <c r="U132" s="277"/>
      <c r="V132" s="278">
        <f t="shared" si="25"/>
        <v>5.8</v>
      </c>
      <c r="W132" s="278">
        <f t="shared" si="26"/>
        <v>1.8</v>
      </c>
      <c r="X132" s="278">
        <f t="shared" si="27"/>
        <v>40.4</v>
      </c>
      <c r="Y132" s="279">
        <f t="shared" si="28"/>
        <v>4.5</v>
      </c>
      <c r="Z132" s="1007"/>
      <c r="AA132" s="1001"/>
      <c r="AB132" s="1001"/>
      <c r="AC132" s="1001"/>
      <c r="AD132" s="1001"/>
      <c r="AE132" s="1001"/>
      <c r="AF132" s="1001"/>
      <c r="AG132" s="1001"/>
      <c r="AH132" s="1001"/>
      <c r="AI132" s="1009"/>
      <c r="AJ132" s="1009"/>
    </row>
    <row r="133" spans="1:36" ht="15.75" x14ac:dyDescent="0.25">
      <c r="A133" s="886"/>
      <c r="B133" s="889"/>
      <c r="C133" s="1270"/>
      <c r="D133" s="1272"/>
      <c r="F133" s="280"/>
      <c r="G133" s="280"/>
      <c r="H133" s="280"/>
      <c r="I133" s="280"/>
      <c r="J133" s="280"/>
      <c r="K133" s="280"/>
      <c r="L133" s="479"/>
      <c r="M133" s="479"/>
      <c r="N133" s="479"/>
      <c r="O133" s="479"/>
      <c r="P133" s="479"/>
      <c r="Q133" s="479"/>
      <c r="R133" s="281"/>
      <c r="S133" s="281"/>
      <c r="T133" s="281"/>
      <c r="U133" s="281"/>
      <c r="V133" s="278">
        <f t="shared" si="25"/>
        <v>0</v>
      </c>
      <c r="W133" s="278">
        <f t="shared" si="26"/>
        <v>0</v>
      </c>
      <c r="X133" s="278">
        <f t="shared" si="27"/>
        <v>0</v>
      </c>
      <c r="Y133" s="279">
        <f t="shared" si="28"/>
        <v>0</v>
      </c>
      <c r="Z133" s="1007"/>
      <c r="AA133" s="1001"/>
      <c r="AB133" s="1001"/>
      <c r="AC133" s="1001"/>
      <c r="AD133" s="1001"/>
      <c r="AE133" s="1001"/>
      <c r="AF133" s="1001"/>
      <c r="AG133" s="1001"/>
      <c r="AH133" s="1001"/>
      <c r="AI133" s="1009"/>
      <c r="AJ133" s="1009"/>
    </row>
    <row r="134" spans="1:36" ht="18.75" customHeight="1" x14ac:dyDescent="0.25">
      <c r="A134" s="886">
        <v>24</v>
      </c>
      <c r="B134" s="889" t="s">
        <v>788</v>
      </c>
      <c r="C134" s="911" t="s">
        <v>789</v>
      </c>
      <c r="D134" s="1026">
        <f>800*0.9</f>
        <v>720</v>
      </c>
      <c r="E134" s="479" t="s">
        <v>1084</v>
      </c>
      <c r="F134" s="479"/>
      <c r="G134" s="479"/>
      <c r="H134" s="479"/>
      <c r="I134" s="479"/>
      <c r="J134" s="479"/>
      <c r="K134" s="479"/>
      <c r="L134" s="479">
        <v>0</v>
      </c>
      <c r="M134" s="479">
        <v>0</v>
      </c>
      <c r="N134" s="479">
        <v>0</v>
      </c>
      <c r="O134" s="479">
        <v>0</v>
      </c>
      <c r="P134" s="479">
        <v>0</v>
      </c>
      <c r="Q134" s="479">
        <v>0</v>
      </c>
      <c r="R134" s="482"/>
      <c r="S134" s="482"/>
      <c r="T134" s="277"/>
      <c r="U134" s="277"/>
      <c r="V134" s="278">
        <f t="shared" si="25"/>
        <v>0</v>
      </c>
      <c r="W134" s="278">
        <f t="shared" si="26"/>
        <v>0</v>
      </c>
      <c r="X134" s="278">
        <f t="shared" si="27"/>
        <v>0</v>
      </c>
      <c r="Y134" s="279">
        <f t="shared" si="28"/>
        <v>0</v>
      </c>
      <c r="Z134" s="1007">
        <f>SUM(V134:V145)</f>
        <v>104.96666666666667</v>
      </c>
      <c r="AA134" s="1001">
        <f>SUM(W134:W145)</f>
        <v>83.933333333333337</v>
      </c>
      <c r="AB134" s="1001">
        <f>SUM(X134:X145)</f>
        <v>147.4</v>
      </c>
      <c r="AC134" s="1001">
        <f>SUM(Y134:Y145)</f>
        <v>133.66666666666666</v>
      </c>
      <c r="AD134" s="1001">
        <f t="shared" ref="AD134:AG134" si="53">Z134*0.38*0.9*SQRT(3)</f>
        <v>62.178199120592097</v>
      </c>
      <c r="AE134" s="1001">
        <f t="shared" si="53"/>
        <v>49.718864841426139</v>
      </c>
      <c r="AF134" s="1001">
        <f t="shared" si="53"/>
        <v>87.314066850193157</v>
      </c>
      <c r="AG134" s="1001">
        <f t="shared" si="53"/>
        <v>79.178970617203646</v>
      </c>
      <c r="AH134" s="1001">
        <f>MAX(Z134:AC145)</f>
        <v>147.4</v>
      </c>
      <c r="AI134" s="1009">
        <f t="shared" ref="AI134" si="54">AH134*0.38*0.9*SQRT(3)</f>
        <v>87.314066850193157</v>
      </c>
      <c r="AJ134" s="1009">
        <f>D134-AI134</f>
        <v>632.68593314980683</v>
      </c>
    </row>
    <row r="135" spans="1:36" ht="15.75" x14ac:dyDescent="0.25">
      <c r="A135" s="886"/>
      <c r="B135" s="889"/>
      <c r="C135" s="911"/>
      <c r="D135" s="922"/>
      <c r="E135" s="479" t="s">
        <v>170</v>
      </c>
      <c r="F135" s="479">
        <v>6.7</v>
      </c>
      <c r="G135" s="479">
        <v>14</v>
      </c>
      <c r="H135" s="479">
        <v>7.7</v>
      </c>
      <c r="I135" s="479">
        <v>4.0999999999999996</v>
      </c>
      <c r="J135" s="479">
        <v>4.8</v>
      </c>
      <c r="K135" s="479">
        <v>5.0999999999999996</v>
      </c>
      <c r="L135" s="479">
        <v>22.3</v>
      </c>
      <c r="M135" s="479">
        <v>2.4</v>
      </c>
      <c r="N135" s="479">
        <v>13.8</v>
      </c>
      <c r="O135" s="479">
        <v>26.3</v>
      </c>
      <c r="P135" s="479">
        <v>14</v>
      </c>
      <c r="Q135" s="479">
        <v>6.4</v>
      </c>
      <c r="R135" s="483">
        <v>408</v>
      </c>
      <c r="S135" s="483">
        <v>400</v>
      </c>
      <c r="T135" s="277"/>
      <c r="U135" s="277"/>
      <c r="V135" s="278">
        <f t="shared" si="25"/>
        <v>9.4666666666666668</v>
      </c>
      <c r="W135" s="278">
        <f t="shared" si="26"/>
        <v>4.6666666666666661</v>
      </c>
      <c r="X135" s="278">
        <f t="shared" si="27"/>
        <v>12.833333333333334</v>
      </c>
      <c r="Y135" s="279">
        <f t="shared" si="28"/>
        <v>15.566666666666665</v>
      </c>
      <c r="Z135" s="1007"/>
      <c r="AA135" s="1001"/>
      <c r="AB135" s="1001"/>
      <c r="AC135" s="1001"/>
      <c r="AD135" s="1001"/>
      <c r="AE135" s="1001"/>
      <c r="AF135" s="1001"/>
      <c r="AG135" s="1001"/>
      <c r="AH135" s="1001"/>
      <c r="AI135" s="1009"/>
      <c r="AJ135" s="1009"/>
    </row>
    <row r="136" spans="1:36" ht="15.75" x14ac:dyDescent="0.25">
      <c r="A136" s="886"/>
      <c r="B136" s="889"/>
      <c r="C136" s="911"/>
      <c r="D136" s="922"/>
      <c r="E136" s="480" t="s">
        <v>790</v>
      </c>
      <c r="F136" s="480">
        <v>6.5</v>
      </c>
      <c r="G136" s="480">
        <v>12</v>
      </c>
      <c r="H136" s="480">
        <v>0.3</v>
      </c>
      <c r="I136" s="480">
        <v>8.4</v>
      </c>
      <c r="J136" s="480">
        <v>12.6</v>
      </c>
      <c r="K136" s="480">
        <v>0.9</v>
      </c>
      <c r="L136" s="480">
        <v>5.9</v>
      </c>
      <c r="M136" s="480">
        <v>12.5</v>
      </c>
      <c r="N136" s="480">
        <v>0.3</v>
      </c>
      <c r="O136" s="480">
        <v>6</v>
      </c>
      <c r="P136" s="480">
        <v>17</v>
      </c>
      <c r="Q136" s="480">
        <v>5.4</v>
      </c>
      <c r="R136" s="483">
        <v>408</v>
      </c>
      <c r="S136" s="483">
        <v>400</v>
      </c>
      <c r="T136" s="277"/>
      <c r="U136" s="277"/>
      <c r="V136" s="278">
        <f t="shared" si="25"/>
        <v>6.2666666666666666</v>
      </c>
      <c r="W136" s="278">
        <f t="shared" si="26"/>
        <v>7.3</v>
      </c>
      <c r="X136" s="278">
        <f t="shared" si="27"/>
        <v>6.2333333333333334</v>
      </c>
      <c r="Y136" s="279">
        <f t="shared" si="28"/>
        <v>9.4666666666666668</v>
      </c>
      <c r="Z136" s="1007"/>
      <c r="AA136" s="1001"/>
      <c r="AB136" s="1001"/>
      <c r="AC136" s="1001"/>
      <c r="AD136" s="1001"/>
      <c r="AE136" s="1001"/>
      <c r="AF136" s="1001"/>
      <c r="AG136" s="1001"/>
      <c r="AH136" s="1001"/>
      <c r="AI136" s="1009"/>
      <c r="AJ136" s="1009"/>
    </row>
    <row r="137" spans="1:36" ht="15.75" x14ac:dyDescent="0.25">
      <c r="A137" s="886"/>
      <c r="B137" s="889"/>
      <c r="C137" s="911"/>
      <c r="D137" s="922"/>
      <c r="E137" s="479" t="s">
        <v>791</v>
      </c>
      <c r="F137" s="479">
        <v>0</v>
      </c>
      <c r="G137" s="479">
        <v>0</v>
      </c>
      <c r="H137" s="479">
        <v>0</v>
      </c>
      <c r="I137" s="479">
        <v>0</v>
      </c>
      <c r="J137" s="479">
        <v>0</v>
      </c>
      <c r="K137" s="479">
        <v>0</v>
      </c>
      <c r="L137" s="479">
        <v>0</v>
      </c>
      <c r="M137" s="479">
        <v>0</v>
      </c>
      <c r="N137" s="479">
        <v>0</v>
      </c>
      <c r="O137" s="479">
        <v>0</v>
      </c>
      <c r="P137" s="479">
        <v>0</v>
      </c>
      <c r="Q137" s="479">
        <v>0</v>
      </c>
      <c r="R137" s="483">
        <v>408</v>
      </c>
      <c r="S137" s="483">
        <v>400</v>
      </c>
      <c r="T137" s="277"/>
      <c r="U137" s="277"/>
      <c r="V137" s="278">
        <f t="shared" si="25"/>
        <v>0</v>
      </c>
      <c r="W137" s="278">
        <f t="shared" si="26"/>
        <v>0</v>
      </c>
      <c r="X137" s="278">
        <f t="shared" si="27"/>
        <v>0</v>
      </c>
      <c r="Y137" s="279">
        <f t="shared" si="28"/>
        <v>0</v>
      </c>
      <c r="Z137" s="1007"/>
      <c r="AA137" s="1001"/>
      <c r="AB137" s="1001"/>
      <c r="AC137" s="1001"/>
      <c r="AD137" s="1001"/>
      <c r="AE137" s="1001"/>
      <c r="AF137" s="1001"/>
      <c r="AG137" s="1001"/>
      <c r="AH137" s="1001"/>
      <c r="AI137" s="1009"/>
      <c r="AJ137" s="1009"/>
    </row>
    <row r="138" spans="1:36" ht="15.75" x14ac:dyDescent="0.25">
      <c r="A138" s="886"/>
      <c r="B138" s="889"/>
      <c r="C138" s="911"/>
      <c r="D138" s="922"/>
      <c r="E138" s="480" t="s">
        <v>708</v>
      </c>
      <c r="F138" s="480">
        <v>0</v>
      </c>
      <c r="G138" s="480">
        <v>0</v>
      </c>
      <c r="H138" s="480">
        <v>0</v>
      </c>
      <c r="I138" s="480">
        <v>0</v>
      </c>
      <c r="J138" s="480">
        <v>0</v>
      </c>
      <c r="K138" s="480">
        <v>0</v>
      </c>
      <c r="L138" s="480">
        <v>0</v>
      </c>
      <c r="M138" s="480">
        <v>0</v>
      </c>
      <c r="N138" s="480">
        <v>0</v>
      </c>
      <c r="O138" s="480">
        <v>9.5</v>
      </c>
      <c r="P138" s="480">
        <v>6.5</v>
      </c>
      <c r="Q138" s="480">
        <v>5.5</v>
      </c>
      <c r="R138" s="483">
        <v>408</v>
      </c>
      <c r="S138" s="483">
        <v>400</v>
      </c>
      <c r="T138" s="277"/>
      <c r="U138" s="277"/>
      <c r="V138" s="278">
        <f t="shared" si="25"/>
        <v>0</v>
      </c>
      <c r="W138" s="278">
        <f t="shared" si="26"/>
        <v>0</v>
      </c>
      <c r="X138" s="278">
        <f t="shared" si="27"/>
        <v>0</v>
      </c>
      <c r="Y138" s="279">
        <f t="shared" si="28"/>
        <v>7.166666666666667</v>
      </c>
      <c r="Z138" s="1007"/>
      <c r="AA138" s="1001"/>
      <c r="AB138" s="1001"/>
      <c r="AC138" s="1001"/>
      <c r="AD138" s="1001"/>
      <c r="AE138" s="1001"/>
      <c r="AF138" s="1001"/>
      <c r="AG138" s="1001"/>
      <c r="AH138" s="1001"/>
      <c r="AI138" s="1009"/>
      <c r="AJ138" s="1009"/>
    </row>
    <row r="139" spans="1:36" ht="31.5" x14ac:dyDescent="0.25">
      <c r="A139" s="886"/>
      <c r="B139" s="889"/>
      <c r="C139" s="911"/>
      <c r="D139" s="922"/>
      <c r="E139" s="479" t="s">
        <v>792</v>
      </c>
      <c r="F139" s="479">
        <v>0</v>
      </c>
      <c r="G139" s="479">
        <v>0</v>
      </c>
      <c r="H139" s="479">
        <v>0</v>
      </c>
      <c r="I139" s="479">
        <v>0</v>
      </c>
      <c r="J139" s="479">
        <v>0</v>
      </c>
      <c r="K139" s="479">
        <v>0</v>
      </c>
      <c r="L139" s="479">
        <v>0</v>
      </c>
      <c r="M139" s="479">
        <v>0</v>
      </c>
      <c r="N139" s="479">
        <v>0</v>
      </c>
      <c r="O139" s="479">
        <v>0</v>
      </c>
      <c r="P139" s="479">
        <v>0</v>
      </c>
      <c r="Q139" s="479">
        <v>0</v>
      </c>
      <c r="R139" s="483">
        <v>408</v>
      </c>
      <c r="S139" s="483">
        <v>400</v>
      </c>
      <c r="T139" s="277"/>
      <c r="U139" s="277"/>
      <c r="V139" s="278">
        <f t="shared" si="25"/>
        <v>0</v>
      </c>
      <c r="W139" s="278">
        <f t="shared" si="26"/>
        <v>0</v>
      </c>
      <c r="X139" s="278">
        <f t="shared" si="27"/>
        <v>0</v>
      </c>
      <c r="Y139" s="279">
        <f t="shared" si="28"/>
        <v>0</v>
      </c>
      <c r="Z139" s="1007"/>
      <c r="AA139" s="1001"/>
      <c r="AB139" s="1001"/>
      <c r="AC139" s="1001"/>
      <c r="AD139" s="1001"/>
      <c r="AE139" s="1001"/>
      <c r="AF139" s="1001"/>
      <c r="AG139" s="1001"/>
      <c r="AH139" s="1001"/>
      <c r="AI139" s="1009"/>
      <c r="AJ139" s="1009"/>
    </row>
    <row r="140" spans="1:36" ht="15.75" x14ac:dyDescent="0.25">
      <c r="A140" s="886"/>
      <c r="B140" s="889"/>
      <c r="C140" s="911"/>
      <c r="D140" s="922"/>
      <c r="E140" s="480" t="s">
        <v>793</v>
      </c>
      <c r="F140" s="480">
        <v>7</v>
      </c>
      <c r="G140" s="480">
        <v>0</v>
      </c>
      <c r="H140" s="480">
        <v>0.4</v>
      </c>
      <c r="I140" s="480">
        <v>10.9</v>
      </c>
      <c r="J140" s="480">
        <v>2.4</v>
      </c>
      <c r="K140" s="480">
        <v>1.9</v>
      </c>
      <c r="L140" s="480">
        <v>5.4</v>
      </c>
      <c r="M140" s="480">
        <v>0.9</v>
      </c>
      <c r="N140" s="480">
        <v>0.6</v>
      </c>
      <c r="O140" s="480">
        <v>9.1999999999999993</v>
      </c>
      <c r="P140" s="480">
        <v>1</v>
      </c>
      <c r="Q140" s="480">
        <v>5.3</v>
      </c>
      <c r="R140" s="483">
        <v>408</v>
      </c>
      <c r="S140" s="483">
        <v>400</v>
      </c>
      <c r="T140" s="277"/>
      <c r="U140" s="277"/>
      <c r="V140" s="278">
        <f t="shared" ref="V140:V145" si="55">IF(AND(F140=0,G140=0,H140=0),0,IF(AND(F140=0,G140=0),H140,IF(AND(F140=0,H140=0),G140,IF(AND(G140=0,H140=0),F140,IF(F140=0,(G140+H140)/2,IF(G140=0,(F140+H140)/2,IF(H140=0,(F140+G140)/2,(F140+G140+H140)/3)))))))</f>
        <v>3.7</v>
      </c>
      <c r="W140" s="278">
        <f t="shared" ref="W140:W145" si="56">IF(AND(I140=0,J140=0,K140=0),0,IF(AND(I140=0,J140=0),K140,IF(AND(I140=0,K140=0),J140,IF(AND(J140=0,K140=0),I140,IF(I140=0,(J140+K140)/2,IF(J140=0,(I140+K140)/2,IF(K140=0,(I140+J140)/2,(I140+J140+K140)/3)))))))</f>
        <v>5.0666666666666673</v>
      </c>
      <c r="X140" s="278">
        <f t="shared" ref="X140:X145" si="57">IF(AND(L140=0,M140=0,N140=0),0,IF(AND(L140=0,M140=0),N140,IF(AND(L140=0,N140=0),M140,IF(AND(M140=0,N140=0),L140,IF(L140=0,(M140+N140)/2,IF(M140=0,(L140+N140)/2,IF(N140=0,(L140+M140)/2,(L140+M140+N140)/3)))))))</f>
        <v>2.3000000000000003</v>
      </c>
      <c r="Y140" s="279">
        <f t="shared" ref="Y140:Y145" si="58">IF(AND(O140=0,P140=0,Q140=0),0,IF(AND(O140=0,P140=0),Q140,IF(AND(O140=0,Q140=0),P140,IF(AND(P140=0,Q140=0),O140,IF(O140=0,(P140+Q140)/2,IF(P140=0,(O140+Q140)/2,IF(Q140=0,(O140+P140)/2,(O140+P140+Q140)/3)))))))</f>
        <v>5.166666666666667</v>
      </c>
      <c r="Z140" s="1007"/>
      <c r="AA140" s="1001"/>
      <c r="AB140" s="1001"/>
      <c r="AC140" s="1001"/>
      <c r="AD140" s="1001"/>
      <c r="AE140" s="1001"/>
      <c r="AF140" s="1001"/>
      <c r="AG140" s="1001"/>
      <c r="AH140" s="1001"/>
      <c r="AI140" s="1009"/>
      <c r="AJ140" s="1009"/>
    </row>
    <row r="141" spans="1:36" ht="15.75" x14ac:dyDescent="0.25">
      <c r="A141" s="886"/>
      <c r="B141" s="889"/>
      <c r="C141" s="911"/>
      <c r="D141" s="922"/>
      <c r="E141" s="480" t="s">
        <v>1085</v>
      </c>
      <c r="F141" s="480"/>
      <c r="G141" s="480"/>
      <c r="H141" s="480"/>
      <c r="I141" s="480"/>
      <c r="J141" s="480"/>
      <c r="K141" s="480"/>
      <c r="L141" s="480">
        <v>0</v>
      </c>
      <c r="M141" s="480">
        <v>0</v>
      </c>
      <c r="N141" s="480">
        <v>0</v>
      </c>
      <c r="O141" s="480">
        <v>0</v>
      </c>
      <c r="P141" s="480">
        <v>0</v>
      </c>
      <c r="Q141" s="480">
        <v>0</v>
      </c>
      <c r="R141" s="483"/>
      <c r="S141" s="483"/>
      <c r="T141" s="277"/>
      <c r="U141" s="277"/>
      <c r="V141" s="278">
        <f t="shared" si="55"/>
        <v>0</v>
      </c>
      <c r="W141" s="278">
        <f t="shared" si="56"/>
        <v>0</v>
      </c>
      <c r="X141" s="278">
        <f t="shared" si="57"/>
        <v>0</v>
      </c>
      <c r="Y141" s="279">
        <f t="shared" si="58"/>
        <v>0</v>
      </c>
      <c r="Z141" s="1007"/>
      <c r="AA141" s="1001"/>
      <c r="AB141" s="1001"/>
      <c r="AC141" s="1001"/>
      <c r="AD141" s="1001"/>
      <c r="AE141" s="1001"/>
      <c r="AF141" s="1001"/>
      <c r="AG141" s="1001"/>
      <c r="AH141" s="1001"/>
      <c r="AI141" s="1009"/>
      <c r="AJ141" s="1009"/>
    </row>
    <row r="142" spans="1:36" ht="31.5" x14ac:dyDescent="0.25">
      <c r="A142" s="886"/>
      <c r="B142" s="889"/>
      <c r="C142" s="911"/>
      <c r="D142" s="922"/>
      <c r="E142" s="479" t="s">
        <v>794</v>
      </c>
      <c r="F142" s="479">
        <v>22.2</v>
      </c>
      <c r="G142" s="479">
        <v>23</v>
      </c>
      <c r="H142" s="479">
        <v>11.9</v>
      </c>
      <c r="I142" s="479">
        <v>11.4</v>
      </c>
      <c r="J142" s="479">
        <v>9.4</v>
      </c>
      <c r="K142" s="479">
        <v>9.8000000000000007</v>
      </c>
      <c r="L142" s="479">
        <v>28.3</v>
      </c>
      <c r="M142" s="479">
        <v>32.299999999999997</v>
      </c>
      <c r="N142" s="479">
        <v>26.4</v>
      </c>
      <c r="O142" s="479">
        <v>22</v>
      </c>
      <c r="P142" s="479">
        <v>16.2</v>
      </c>
      <c r="Q142" s="479">
        <v>14.5</v>
      </c>
      <c r="R142" s="483">
        <v>408</v>
      </c>
      <c r="S142" s="483">
        <v>400</v>
      </c>
      <c r="T142" s="277"/>
      <c r="U142" s="277"/>
      <c r="V142" s="278">
        <f t="shared" si="55"/>
        <v>19.033333333333335</v>
      </c>
      <c r="W142" s="278">
        <f t="shared" si="56"/>
        <v>10.200000000000001</v>
      </c>
      <c r="X142" s="278">
        <f t="shared" si="57"/>
        <v>29</v>
      </c>
      <c r="Y142" s="279">
        <f t="shared" si="58"/>
        <v>17.566666666666666</v>
      </c>
      <c r="Z142" s="1007"/>
      <c r="AA142" s="1001"/>
      <c r="AB142" s="1001"/>
      <c r="AC142" s="1001"/>
      <c r="AD142" s="1001"/>
      <c r="AE142" s="1001"/>
      <c r="AF142" s="1001"/>
      <c r="AG142" s="1001"/>
      <c r="AH142" s="1001"/>
      <c r="AI142" s="1009"/>
      <c r="AJ142" s="1009"/>
    </row>
    <row r="143" spans="1:36" ht="15.75" x14ac:dyDescent="0.25">
      <c r="A143" s="886"/>
      <c r="B143" s="889"/>
      <c r="C143" s="911"/>
      <c r="D143" s="922"/>
      <c r="E143" s="480" t="s">
        <v>795</v>
      </c>
      <c r="F143" s="480">
        <v>30</v>
      </c>
      <c r="G143" s="480">
        <v>59.7</v>
      </c>
      <c r="H143" s="480">
        <v>31.5</v>
      </c>
      <c r="I143" s="480">
        <v>29.8</v>
      </c>
      <c r="J143" s="480">
        <v>60.1</v>
      </c>
      <c r="K143" s="480">
        <v>28.6</v>
      </c>
      <c r="L143" s="480">
        <v>45.2</v>
      </c>
      <c r="M143" s="480">
        <v>68.900000000000006</v>
      </c>
      <c r="N143" s="480">
        <v>25.6</v>
      </c>
      <c r="O143" s="480">
        <v>42</v>
      </c>
      <c r="P143" s="480">
        <v>58</v>
      </c>
      <c r="Q143" s="480">
        <v>29</v>
      </c>
      <c r="R143" s="483">
        <v>408</v>
      </c>
      <c r="S143" s="483">
        <v>400</v>
      </c>
      <c r="T143" s="277"/>
      <c r="U143" s="277"/>
      <c r="V143" s="278">
        <f t="shared" si="55"/>
        <v>40.4</v>
      </c>
      <c r="W143" s="278">
        <f t="shared" si="56"/>
        <v>39.5</v>
      </c>
      <c r="X143" s="278">
        <f t="shared" si="57"/>
        <v>46.56666666666667</v>
      </c>
      <c r="Y143" s="279">
        <f t="shared" si="58"/>
        <v>43</v>
      </c>
      <c r="Z143" s="1007"/>
      <c r="AA143" s="1001"/>
      <c r="AB143" s="1001"/>
      <c r="AC143" s="1001"/>
      <c r="AD143" s="1001"/>
      <c r="AE143" s="1001"/>
      <c r="AF143" s="1001"/>
      <c r="AG143" s="1001"/>
      <c r="AH143" s="1001"/>
      <c r="AI143" s="1009"/>
      <c r="AJ143" s="1009"/>
    </row>
    <row r="144" spans="1:36" ht="31.5" x14ac:dyDescent="0.25">
      <c r="A144" s="886"/>
      <c r="B144" s="889"/>
      <c r="C144" s="911"/>
      <c r="D144" s="922"/>
      <c r="E144" s="479" t="s">
        <v>1086</v>
      </c>
      <c r="F144" s="479">
        <v>1.6</v>
      </c>
      <c r="G144" s="479">
        <v>26.1</v>
      </c>
      <c r="H144" s="479">
        <v>0.9</v>
      </c>
      <c r="I144" s="479">
        <v>4.8</v>
      </c>
      <c r="J144" s="479">
        <v>25.4</v>
      </c>
      <c r="K144" s="479">
        <v>6.2</v>
      </c>
      <c r="L144" s="479">
        <v>8.6</v>
      </c>
      <c r="M144" s="479">
        <v>50.4</v>
      </c>
      <c r="N144" s="479">
        <v>9.8000000000000007</v>
      </c>
      <c r="O144" s="479">
        <v>13.5</v>
      </c>
      <c r="P144" s="479">
        <v>24</v>
      </c>
      <c r="Q144" s="479">
        <v>11</v>
      </c>
      <c r="R144" s="483">
        <v>408</v>
      </c>
      <c r="S144" s="483">
        <v>400</v>
      </c>
      <c r="T144" s="277"/>
      <c r="U144" s="277"/>
      <c r="V144" s="278">
        <f t="shared" si="55"/>
        <v>9.5333333333333332</v>
      </c>
      <c r="W144" s="278">
        <f t="shared" si="56"/>
        <v>12.133333333333333</v>
      </c>
      <c r="X144" s="278">
        <f t="shared" si="57"/>
        <v>22.933333333333334</v>
      </c>
      <c r="Y144" s="279">
        <f t="shared" si="58"/>
        <v>16.166666666666668</v>
      </c>
      <c r="Z144" s="1007"/>
      <c r="AA144" s="1001"/>
      <c r="AB144" s="1001"/>
      <c r="AC144" s="1001"/>
      <c r="AD144" s="1001"/>
      <c r="AE144" s="1001"/>
      <c r="AF144" s="1001"/>
      <c r="AG144" s="1001"/>
      <c r="AH144" s="1001"/>
      <c r="AI144" s="1009"/>
      <c r="AJ144" s="1009"/>
    </row>
    <row r="145" spans="1:36" ht="16.5" thickBot="1" x14ac:dyDescent="0.3">
      <c r="A145" s="887"/>
      <c r="B145" s="890"/>
      <c r="C145" s="912"/>
      <c r="D145" s="923"/>
      <c r="E145" s="480" t="s">
        <v>796</v>
      </c>
      <c r="F145" s="480">
        <v>28.8</v>
      </c>
      <c r="G145" s="480">
        <v>20.3</v>
      </c>
      <c r="H145" s="480">
        <v>0.6</v>
      </c>
      <c r="I145" s="480">
        <v>7.9</v>
      </c>
      <c r="J145" s="480">
        <v>6.7</v>
      </c>
      <c r="K145" s="480">
        <v>0.6</v>
      </c>
      <c r="L145" s="480">
        <v>38.9</v>
      </c>
      <c r="M145" s="480">
        <v>32.6</v>
      </c>
      <c r="N145" s="480">
        <v>11.1</v>
      </c>
      <c r="O145" s="480">
        <v>33</v>
      </c>
      <c r="P145" s="480">
        <v>15.5</v>
      </c>
      <c r="Q145" s="480">
        <v>10.199999999999999</v>
      </c>
      <c r="R145" s="483">
        <v>408</v>
      </c>
      <c r="S145" s="483">
        <v>400</v>
      </c>
      <c r="T145" s="283"/>
      <c r="U145" s="283"/>
      <c r="V145" s="284">
        <f t="shared" si="55"/>
        <v>16.566666666666666</v>
      </c>
      <c r="W145" s="284">
        <f t="shared" si="56"/>
        <v>5.0666666666666673</v>
      </c>
      <c r="X145" s="284">
        <f t="shared" si="57"/>
        <v>27.533333333333331</v>
      </c>
      <c r="Y145" s="285">
        <f t="shared" si="58"/>
        <v>19.566666666666666</v>
      </c>
      <c r="Z145" s="1008"/>
      <c r="AA145" s="1002"/>
      <c r="AB145" s="1002"/>
      <c r="AC145" s="1002"/>
      <c r="AD145" s="1002"/>
      <c r="AE145" s="1002"/>
      <c r="AF145" s="1002"/>
      <c r="AG145" s="1002"/>
      <c r="AH145" s="1002"/>
      <c r="AI145" s="1005"/>
      <c r="AJ145" s="1005"/>
    </row>
    <row r="146" spans="1:36" ht="31.5" x14ac:dyDescent="0.3">
      <c r="C146" s="312">
        <v>7676</v>
      </c>
      <c r="E146" s="480" t="s">
        <v>1087</v>
      </c>
      <c r="F146" s="480"/>
      <c r="G146" s="480"/>
      <c r="H146" s="480"/>
      <c r="I146" s="480"/>
      <c r="J146" s="480"/>
      <c r="K146" s="480"/>
      <c r="L146" s="480">
        <v>0</v>
      </c>
      <c r="M146" s="480">
        <v>0</v>
      </c>
      <c r="N146" s="480">
        <v>0</v>
      </c>
      <c r="O146" s="480">
        <v>0</v>
      </c>
      <c r="P146" s="480">
        <v>0</v>
      </c>
      <c r="Q146" s="480">
        <v>0</v>
      </c>
      <c r="R146" s="483"/>
      <c r="S146" s="483"/>
      <c r="AF146" s="307">
        <f>SUM(AF12:AF145)</f>
        <v>1044.4318331164557</v>
      </c>
      <c r="AG146" s="307">
        <f>SUM(AG12:AG145)</f>
        <v>1091.2579999041611</v>
      </c>
    </row>
    <row r="147" spans="1:36" ht="31.5" x14ac:dyDescent="0.25">
      <c r="E147" s="480" t="s">
        <v>1088</v>
      </c>
      <c r="F147" s="479"/>
      <c r="G147" s="479"/>
      <c r="H147" s="479"/>
      <c r="I147" s="479"/>
      <c r="J147" s="479"/>
      <c r="K147" s="479"/>
      <c r="L147" s="479">
        <v>0</v>
      </c>
      <c r="M147" s="479">
        <v>0</v>
      </c>
      <c r="N147" s="479">
        <v>0</v>
      </c>
      <c r="O147" s="479">
        <v>0</v>
      </c>
      <c r="P147" s="479">
        <v>0</v>
      </c>
      <c r="Q147" s="479">
        <v>0</v>
      </c>
      <c r="R147" s="483">
        <v>408</v>
      </c>
      <c r="S147" s="483">
        <v>400</v>
      </c>
    </row>
    <row r="148" spans="1:36" ht="21.75" thickBot="1" x14ac:dyDescent="0.4">
      <c r="C148" s="313" t="s">
        <v>797</v>
      </c>
      <c r="E148" s="481" t="s">
        <v>691</v>
      </c>
      <c r="F148" s="481"/>
      <c r="G148" s="481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4"/>
      <c r="S148" s="484"/>
    </row>
  </sheetData>
  <sheetProtection formatCells="0" formatColumns="0" formatRows="0" insertRows="0"/>
  <mergeCells count="392"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18:A21"/>
    <mergeCell ref="B18:B21"/>
    <mergeCell ref="C18:C21"/>
    <mergeCell ref="D18:D21"/>
    <mergeCell ref="Z18:Z21"/>
    <mergeCell ref="AA18:AA21"/>
    <mergeCell ref="AB18:AB21"/>
    <mergeCell ref="AB12:AB17"/>
    <mergeCell ref="AC12:AC17"/>
    <mergeCell ref="A12:A17"/>
    <mergeCell ref="B12:B17"/>
    <mergeCell ref="C12:C17"/>
    <mergeCell ref="D12:D17"/>
    <mergeCell ref="Z12:Z17"/>
    <mergeCell ref="AA12:AA17"/>
    <mergeCell ref="D22:D26"/>
    <mergeCell ref="Z22:Z26"/>
    <mergeCell ref="AA22:AA26"/>
    <mergeCell ref="AB22:AB26"/>
    <mergeCell ref="AC22:AC26"/>
    <mergeCell ref="AC18:AC21"/>
    <mergeCell ref="AH12:AH17"/>
    <mergeCell ref="AI12:AI17"/>
    <mergeCell ref="AJ12:AJ17"/>
    <mergeCell ref="AD12:AD17"/>
    <mergeCell ref="AE12:AE17"/>
    <mergeCell ref="AF12:AF17"/>
    <mergeCell ref="AG12:AG17"/>
    <mergeCell ref="AI18:AI21"/>
    <mergeCell ref="AJ18:AJ21"/>
    <mergeCell ref="AD18:AD21"/>
    <mergeCell ref="AE18:AE21"/>
    <mergeCell ref="AF18:AF21"/>
    <mergeCell ref="AG18:AG21"/>
    <mergeCell ref="AH18:AH21"/>
    <mergeCell ref="AJ22:AJ26"/>
    <mergeCell ref="AD22:AD26"/>
    <mergeCell ref="AE22:AE26"/>
    <mergeCell ref="AF22:AF26"/>
    <mergeCell ref="AE27:AE33"/>
    <mergeCell ref="AF27:AF33"/>
    <mergeCell ref="AG27:AG33"/>
    <mergeCell ref="AH27:AH33"/>
    <mergeCell ref="AA34:AA41"/>
    <mergeCell ref="AI42:AI49"/>
    <mergeCell ref="AJ42:AJ49"/>
    <mergeCell ref="AI27:AI33"/>
    <mergeCell ref="AJ27:AJ33"/>
    <mergeCell ref="AJ34:AJ41"/>
    <mergeCell ref="AH42:AH49"/>
    <mergeCell ref="A27:A33"/>
    <mergeCell ref="B27:B33"/>
    <mergeCell ref="C27:C33"/>
    <mergeCell ref="D27:D33"/>
    <mergeCell ref="Z27:Z33"/>
    <mergeCell ref="AA27:AA33"/>
    <mergeCell ref="AB27:AB33"/>
    <mergeCell ref="AC27:AC33"/>
    <mergeCell ref="AD27:AD33"/>
    <mergeCell ref="AG22:AG26"/>
    <mergeCell ref="AH22:AH26"/>
    <mergeCell ref="AI22:AI26"/>
    <mergeCell ref="A22:A26"/>
    <mergeCell ref="B22:B26"/>
    <mergeCell ref="C22:C26"/>
    <mergeCell ref="AB50:AB55"/>
    <mergeCell ref="AC50:AC55"/>
    <mergeCell ref="AC42:AC49"/>
    <mergeCell ref="AH34:AH41"/>
    <mergeCell ref="AI34:AI41"/>
    <mergeCell ref="A42:A49"/>
    <mergeCell ref="B42:B49"/>
    <mergeCell ref="C42:C49"/>
    <mergeCell ref="D42:D49"/>
    <mergeCell ref="Z42:Z49"/>
    <mergeCell ref="AA42:AA49"/>
    <mergeCell ref="AB42:AB49"/>
    <mergeCell ref="AB34:AB41"/>
    <mergeCell ref="AC34:AC41"/>
    <mergeCell ref="AD34:AD41"/>
    <mergeCell ref="AE34:AE41"/>
    <mergeCell ref="AF34:AF41"/>
    <mergeCell ref="AG34:AG41"/>
    <mergeCell ref="A34:A41"/>
    <mergeCell ref="B34:B41"/>
    <mergeCell ref="C34:C41"/>
    <mergeCell ref="D34:D41"/>
    <mergeCell ref="Z34:Z41"/>
    <mergeCell ref="AD42:AD49"/>
    <mergeCell ref="AE42:AE49"/>
    <mergeCell ref="AF42:AF49"/>
    <mergeCell ref="AG42:AG49"/>
    <mergeCell ref="AE56:AE61"/>
    <mergeCell ref="AF56:AF61"/>
    <mergeCell ref="AG56:AG61"/>
    <mergeCell ref="AH56:AH61"/>
    <mergeCell ref="AI56:AI61"/>
    <mergeCell ref="AJ56:AJ61"/>
    <mergeCell ref="AJ50:AJ55"/>
    <mergeCell ref="A56:A61"/>
    <mergeCell ref="B56:B61"/>
    <mergeCell ref="C56:C61"/>
    <mergeCell ref="D56:D61"/>
    <mergeCell ref="Z56:Z61"/>
    <mergeCell ref="AA56:AA61"/>
    <mergeCell ref="AB56:AB61"/>
    <mergeCell ref="AC56:AC61"/>
    <mergeCell ref="AD56:AD61"/>
    <mergeCell ref="AD50:AD55"/>
    <mergeCell ref="AE50:AE55"/>
    <mergeCell ref="AF50:AF55"/>
    <mergeCell ref="AG50:AG55"/>
    <mergeCell ref="AH50:AH55"/>
    <mergeCell ref="AI50:AI55"/>
    <mergeCell ref="A50:A55"/>
    <mergeCell ref="B50:B55"/>
    <mergeCell ref="C50:C55"/>
    <mergeCell ref="D50:D55"/>
    <mergeCell ref="Z50:Z55"/>
    <mergeCell ref="AA50:AA55"/>
    <mergeCell ref="AI62:AI69"/>
    <mergeCell ref="AJ62:AJ69"/>
    <mergeCell ref="A70:A73"/>
    <mergeCell ref="B70:B73"/>
    <mergeCell ref="C70:C73"/>
    <mergeCell ref="D70:D73"/>
    <mergeCell ref="Z70:Z73"/>
    <mergeCell ref="AA70:AA73"/>
    <mergeCell ref="AB70:AB73"/>
    <mergeCell ref="AB62:AB69"/>
    <mergeCell ref="AC62:AC69"/>
    <mergeCell ref="AD62:AD69"/>
    <mergeCell ref="AE62:AE69"/>
    <mergeCell ref="AF62:AF69"/>
    <mergeCell ref="AG62:AG69"/>
    <mergeCell ref="A62:A69"/>
    <mergeCell ref="B62:B69"/>
    <mergeCell ref="C62:C69"/>
    <mergeCell ref="D62:D69"/>
    <mergeCell ref="Z62:Z69"/>
    <mergeCell ref="AA62:AA69"/>
    <mergeCell ref="AI70:AI73"/>
    <mergeCell ref="AJ70:AJ73"/>
    <mergeCell ref="B74:B79"/>
    <mergeCell ref="C74:C79"/>
    <mergeCell ref="D74:D79"/>
    <mergeCell ref="Z74:Z79"/>
    <mergeCell ref="AA74:AA79"/>
    <mergeCell ref="AB74:AB79"/>
    <mergeCell ref="AC74:AC79"/>
    <mergeCell ref="AC70:AC73"/>
    <mergeCell ref="AH62:AH69"/>
    <mergeCell ref="AD70:AD73"/>
    <mergeCell ref="AE70:AE73"/>
    <mergeCell ref="AF70:AF73"/>
    <mergeCell ref="AG70:AG73"/>
    <mergeCell ref="AH70:AH73"/>
    <mergeCell ref="AJ74:AJ79"/>
    <mergeCell ref="AD74:AD79"/>
    <mergeCell ref="AE74:AE79"/>
    <mergeCell ref="AF74:AF79"/>
    <mergeCell ref="AG74:AG79"/>
    <mergeCell ref="AH74:AH79"/>
    <mergeCell ref="AI74:AI79"/>
    <mergeCell ref="AE80:AE84"/>
    <mergeCell ref="AF80:AF84"/>
    <mergeCell ref="AG80:AG84"/>
    <mergeCell ref="AH80:AH84"/>
    <mergeCell ref="D85:D88"/>
    <mergeCell ref="Z85:Z88"/>
    <mergeCell ref="AA85:AA88"/>
    <mergeCell ref="AI89:AI101"/>
    <mergeCell ref="AJ89:AJ101"/>
    <mergeCell ref="AI80:AI84"/>
    <mergeCell ref="AJ80:AJ84"/>
    <mergeCell ref="AG89:AG101"/>
    <mergeCell ref="A80:A84"/>
    <mergeCell ref="B80:B84"/>
    <mergeCell ref="C80:C84"/>
    <mergeCell ref="D80:D84"/>
    <mergeCell ref="Z80:Z84"/>
    <mergeCell ref="AA80:AA84"/>
    <mergeCell ref="AB80:AB84"/>
    <mergeCell ref="AC80:AC84"/>
    <mergeCell ref="AD80:AD84"/>
    <mergeCell ref="A74:A79"/>
    <mergeCell ref="L102:Q102"/>
    <mergeCell ref="Z102:Z103"/>
    <mergeCell ref="AA102:AA103"/>
    <mergeCell ref="AB102:AB103"/>
    <mergeCell ref="AC89:AC101"/>
    <mergeCell ref="AH85:AH88"/>
    <mergeCell ref="AI85:AI88"/>
    <mergeCell ref="AJ85:AJ88"/>
    <mergeCell ref="A89:A101"/>
    <mergeCell ref="B89:B101"/>
    <mergeCell ref="C89:C101"/>
    <mergeCell ref="D89:D101"/>
    <mergeCell ref="Z89:Z101"/>
    <mergeCell ref="AA89:AA101"/>
    <mergeCell ref="AB89:AB101"/>
    <mergeCell ref="AB85:AB88"/>
    <mergeCell ref="AC85:AC88"/>
    <mergeCell ref="AD85:AD88"/>
    <mergeCell ref="AE85:AE88"/>
    <mergeCell ref="AF85:AF88"/>
    <mergeCell ref="AG85:AG88"/>
    <mergeCell ref="A85:A88"/>
    <mergeCell ref="B85:B88"/>
    <mergeCell ref="C85:C88"/>
    <mergeCell ref="AH89:AH101"/>
    <mergeCell ref="AI102:AI103"/>
    <mergeCell ref="AJ102:AJ103"/>
    <mergeCell ref="A104:A105"/>
    <mergeCell ref="B104:B105"/>
    <mergeCell ref="C104:C105"/>
    <mergeCell ref="D104:D105"/>
    <mergeCell ref="L104:Q104"/>
    <mergeCell ref="Z104:Z105"/>
    <mergeCell ref="AA104:AA105"/>
    <mergeCell ref="AB104:AB105"/>
    <mergeCell ref="AC102:AC103"/>
    <mergeCell ref="AD102:AD103"/>
    <mergeCell ref="AE102:AE103"/>
    <mergeCell ref="AF102:AF103"/>
    <mergeCell ref="AG102:AG103"/>
    <mergeCell ref="AH102:AH103"/>
    <mergeCell ref="AI104:AI105"/>
    <mergeCell ref="AJ104:AJ105"/>
    <mergeCell ref="AD104:AD105"/>
    <mergeCell ref="A102:A103"/>
    <mergeCell ref="B102:B103"/>
    <mergeCell ref="C102:C103"/>
    <mergeCell ref="D102:D103"/>
    <mergeCell ref="Z106:Z108"/>
    <mergeCell ref="AA106:AA108"/>
    <mergeCell ref="AB106:AB108"/>
    <mergeCell ref="AC106:AC108"/>
    <mergeCell ref="AC104:AC105"/>
    <mergeCell ref="AD89:AD101"/>
    <mergeCell ref="AE89:AE101"/>
    <mergeCell ref="AF89:AF101"/>
    <mergeCell ref="AE104:AE105"/>
    <mergeCell ref="AF104:AF105"/>
    <mergeCell ref="AG104:AG105"/>
    <mergeCell ref="AH104:AH105"/>
    <mergeCell ref="AE109:AE110"/>
    <mergeCell ref="AF109:AF110"/>
    <mergeCell ref="AG109:AG110"/>
    <mergeCell ref="AH109:AH110"/>
    <mergeCell ref="AI109:AI110"/>
    <mergeCell ref="AA111:AA115"/>
    <mergeCell ref="AI116:AI118"/>
    <mergeCell ref="AF116:AF118"/>
    <mergeCell ref="AG116:AG118"/>
    <mergeCell ref="AH116:AH118"/>
    <mergeCell ref="AJ116:AJ118"/>
    <mergeCell ref="AJ109:AJ110"/>
    <mergeCell ref="AJ106:AJ108"/>
    <mergeCell ref="A109:A110"/>
    <mergeCell ref="B109:B110"/>
    <mergeCell ref="C109:C110"/>
    <mergeCell ref="D109:D110"/>
    <mergeCell ref="Z109:Z110"/>
    <mergeCell ref="AA109:AA110"/>
    <mergeCell ref="AB109:AB110"/>
    <mergeCell ref="AC109:AC110"/>
    <mergeCell ref="AD109:AD110"/>
    <mergeCell ref="AD106:AD108"/>
    <mergeCell ref="AE106:AE108"/>
    <mergeCell ref="AF106:AF108"/>
    <mergeCell ref="AG106:AG108"/>
    <mergeCell ref="AH106:AH108"/>
    <mergeCell ref="AI106:AI108"/>
    <mergeCell ref="A106:A108"/>
    <mergeCell ref="B106:B108"/>
    <mergeCell ref="C106:C108"/>
    <mergeCell ref="D106:D108"/>
    <mergeCell ref="AD116:AD118"/>
    <mergeCell ref="AE116:AE118"/>
    <mergeCell ref="AB119:AB123"/>
    <mergeCell ref="AC119:AC123"/>
    <mergeCell ref="AC116:AC118"/>
    <mergeCell ref="AH111:AH115"/>
    <mergeCell ref="AI111:AI115"/>
    <mergeCell ref="AJ111:AJ115"/>
    <mergeCell ref="A116:A118"/>
    <mergeCell ref="B116:B118"/>
    <mergeCell ref="C116:C118"/>
    <mergeCell ref="D116:D118"/>
    <mergeCell ref="Z116:Z118"/>
    <mergeCell ref="AA116:AA118"/>
    <mergeCell ref="AB116:AB118"/>
    <mergeCell ref="AB111:AB115"/>
    <mergeCell ref="AC111:AC115"/>
    <mergeCell ref="AD111:AD115"/>
    <mergeCell ref="AE111:AE115"/>
    <mergeCell ref="AF111:AF115"/>
    <mergeCell ref="AG111:AG115"/>
    <mergeCell ref="A111:A115"/>
    <mergeCell ref="B111:B115"/>
    <mergeCell ref="C111:C115"/>
    <mergeCell ref="D111:D115"/>
    <mergeCell ref="Z111:Z115"/>
    <mergeCell ref="AE124:AE128"/>
    <mergeCell ref="AF124:AF128"/>
    <mergeCell ref="AG124:AG128"/>
    <mergeCell ref="AH124:AH128"/>
    <mergeCell ref="AI124:AI128"/>
    <mergeCell ref="AJ124:AJ128"/>
    <mergeCell ref="AJ119:AJ123"/>
    <mergeCell ref="A124:A128"/>
    <mergeCell ref="B124:B128"/>
    <mergeCell ref="C124:C128"/>
    <mergeCell ref="D124:D128"/>
    <mergeCell ref="Z124:Z128"/>
    <mergeCell ref="AA124:AA128"/>
    <mergeCell ref="AB124:AB128"/>
    <mergeCell ref="AC124:AC128"/>
    <mergeCell ref="AD124:AD128"/>
    <mergeCell ref="AD119:AD123"/>
    <mergeCell ref="AE119:AE123"/>
    <mergeCell ref="AF119:AF123"/>
    <mergeCell ref="AG119:AG123"/>
    <mergeCell ref="AH119:AH123"/>
    <mergeCell ref="AI119:AI123"/>
    <mergeCell ref="A119:A123"/>
    <mergeCell ref="B119:B123"/>
    <mergeCell ref="C119:C123"/>
    <mergeCell ref="D119:D123"/>
    <mergeCell ref="Z119:Z123"/>
    <mergeCell ref="AA119:AA123"/>
    <mergeCell ref="A134:A145"/>
    <mergeCell ref="B134:B145"/>
    <mergeCell ref="C134:C145"/>
    <mergeCell ref="D134:D145"/>
    <mergeCell ref="Z134:Z145"/>
    <mergeCell ref="AA134:AA145"/>
    <mergeCell ref="AB134:AB145"/>
    <mergeCell ref="AB129:AB133"/>
    <mergeCell ref="AC129:AC133"/>
    <mergeCell ref="A129:A133"/>
    <mergeCell ref="B129:B133"/>
    <mergeCell ref="C129:C133"/>
    <mergeCell ref="D129:D133"/>
    <mergeCell ref="Z129:Z133"/>
    <mergeCell ref="AA129:AA133"/>
    <mergeCell ref="AI134:AI145"/>
    <mergeCell ref="AJ134:AJ145"/>
    <mergeCell ref="AC134:AC145"/>
    <mergeCell ref="AD134:AD145"/>
    <mergeCell ref="AE134:AE145"/>
    <mergeCell ref="AF134:AF145"/>
    <mergeCell ref="AG134:AG145"/>
    <mergeCell ref="AH134:AH145"/>
    <mergeCell ref="AH129:AH133"/>
    <mergeCell ref="AI129:AI133"/>
    <mergeCell ref="AJ129:AJ133"/>
    <mergeCell ref="AD129:AD133"/>
    <mergeCell ref="AE129:AE133"/>
    <mergeCell ref="AF129:AF133"/>
    <mergeCell ref="AG129:AG133"/>
  </mergeCells>
  <pageMargins left="0.7" right="0.7" top="0.75" bottom="0.75" header="0.3" footer="0.3"/>
  <pageSetup paperSize="9" orientation="portrait" r:id="rId1"/>
  <rowBreaks count="2" manualBreakCount="2">
    <brk id="41" max="16383" man="1"/>
    <brk id="118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29"/>
  <sheetViews>
    <sheetView view="pageBreakPreview" topLeftCell="Z205" zoomScale="70" zoomScaleNormal="70" zoomScaleSheetLayoutView="70" workbookViewId="0">
      <selection activeCell="AJ78" sqref="AJ78:AJ83"/>
    </sheetView>
  </sheetViews>
  <sheetFormatPr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4" width="10.7109375" style="262" customWidth="1"/>
    <col min="35" max="35" width="11.28515625" style="262" customWidth="1"/>
    <col min="36" max="36" width="14.42578125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929" t="s">
        <v>858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1"/>
      <c r="R2" s="260"/>
      <c r="S2" s="260"/>
      <c r="T2" s="260"/>
      <c r="U2" s="261"/>
      <c r="V2" s="261"/>
    </row>
    <row r="3" spans="1:36" x14ac:dyDescent="0.25">
      <c r="A3" s="260"/>
      <c r="B3" s="932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0.25" x14ac:dyDescent="0.25">
      <c r="A5" s="260"/>
      <c r="B5" s="263"/>
      <c r="C5" s="263"/>
      <c r="D5" s="263"/>
      <c r="E5" s="263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1014" t="s">
        <v>1</v>
      </c>
      <c r="W5" s="1014"/>
      <c r="X5" s="1014"/>
      <c r="Y5" s="1014"/>
      <c r="Z5" s="1014"/>
      <c r="AA5" s="1014"/>
      <c r="AB5" s="1014"/>
      <c r="AC5" s="1014"/>
      <c r="AD5" s="1014"/>
      <c r="AE5" s="1014"/>
      <c r="AF5" s="1014"/>
      <c r="AG5" s="1014"/>
      <c r="AH5" s="1014"/>
    </row>
    <row r="6" spans="1:36" ht="30" customHeight="1" x14ac:dyDescent="0.25">
      <c r="A6" s="260"/>
      <c r="B6" s="263"/>
      <c r="C6" s="263"/>
      <c r="D6" s="263"/>
      <c r="E6" s="263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5"/>
      <c r="T6" s="935"/>
      <c r="U6" s="935"/>
      <c r="V6" s="1014"/>
      <c r="W6" s="1014"/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thickBot="1" x14ac:dyDescent="0.3">
      <c r="A8" s="949" t="s">
        <v>2</v>
      </c>
      <c r="B8" s="952" t="s">
        <v>3</v>
      </c>
      <c r="C8" s="955" t="s">
        <v>4</v>
      </c>
      <c r="D8" s="921" t="s">
        <v>5</v>
      </c>
      <c r="E8" s="952" t="s">
        <v>6</v>
      </c>
      <c r="F8" s="937" t="s">
        <v>7</v>
      </c>
      <c r="G8" s="958"/>
      <c r="H8" s="958"/>
      <c r="I8" s="958"/>
      <c r="J8" s="958"/>
      <c r="K8" s="958"/>
      <c r="L8" s="958"/>
      <c r="M8" s="958"/>
      <c r="N8" s="958"/>
      <c r="O8" s="958"/>
      <c r="P8" s="958"/>
      <c r="Q8" s="959"/>
      <c r="R8" s="960" t="s">
        <v>8</v>
      </c>
      <c r="S8" s="961"/>
      <c r="T8" s="961"/>
      <c r="U8" s="962"/>
      <c r="V8" s="943" t="s">
        <v>9</v>
      </c>
      <c r="W8" s="944"/>
      <c r="X8" s="944"/>
      <c r="Y8" s="945"/>
      <c r="Z8" s="943" t="s">
        <v>10</v>
      </c>
      <c r="AA8" s="944"/>
      <c r="AB8" s="944"/>
      <c r="AC8" s="945"/>
      <c r="AD8" s="943" t="s">
        <v>11</v>
      </c>
      <c r="AE8" s="944"/>
      <c r="AF8" s="944"/>
      <c r="AG8" s="945"/>
      <c r="AH8" s="966" t="s">
        <v>12</v>
      </c>
      <c r="AI8" s="924" t="s">
        <v>13</v>
      </c>
      <c r="AJ8" s="945" t="s">
        <v>14</v>
      </c>
    </row>
    <row r="9" spans="1:36" ht="33" customHeight="1" thickBot="1" x14ac:dyDescent="0.3">
      <c r="A9" s="950"/>
      <c r="B9" s="953"/>
      <c r="C9" s="956"/>
      <c r="D9" s="922"/>
      <c r="E9" s="953"/>
      <c r="F9" s="937" t="s">
        <v>15</v>
      </c>
      <c r="G9" s="939"/>
      <c r="H9" s="939"/>
      <c r="I9" s="939"/>
      <c r="J9" s="939"/>
      <c r="K9" s="938"/>
      <c r="L9" s="937" t="s">
        <v>16</v>
      </c>
      <c r="M9" s="939"/>
      <c r="N9" s="939"/>
      <c r="O9" s="939"/>
      <c r="P9" s="939"/>
      <c r="Q9" s="938"/>
      <c r="R9" s="963"/>
      <c r="S9" s="964"/>
      <c r="T9" s="964"/>
      <c r="U9" s="965"/>
      <c r="V9" s="946"/>
      <c r="W9" s="947"/>
      <c r="X9" s="947"/>
      <c r="Y9" s="948"/>
      <c r="Z9" s="946"/>
      <c r="AA9" s="947"/>
      <c r="AB9" s="947"/>
      <c r="AC9" s="948"/>
      <c r="AD9" s="946"/>
      <c r="AE9" s="947"/>
      <c r="AF9" s="947"/>
      <c r="AG9" s="948"/>
      <c r="AH9" s="967"/>
      <c r="AI9" s="925"/>
      <c r="AJ9" s="1283"/>
    </row>
    <row r="10" spans="1:36" ht="16.5" thickBot="1" x14ac:dyDescent="0.3">
      <c r="A10" s="950"/>
      <c r="B10" s="953"/>
      <c r="C10" s="956"/>
      <c r="D10" s="922"/>
      <c r="E10" s="953"/>
      <c r="F10" s="940">
        <v>1000.4166666666666</v>
      </c>
      <c r="G10" s="941"/>
      <c r="H10" s="942"/>
      <c r="I10" s="940">
        <v>1000.7916666666666</v>
      </c>
      <c r="J10" s="941"/>
      <c r="K10" s="942"/>
      <c r="L10" s="940">
        <v>1000.4166666666666</v>
      </c>
      <c r="M10" s="941"/>
      <c r="N10" s="942"/>
      <c r="O10" s="940">
        <v>1000.7916666666666</v>
      </c>
      <c r="P10" s="941"/>
      <c r="Q10" s="942"/>
      <c r="R10" s="937" t="s">
        <v>15</v>
      </c>
      <c r="S10" s="938"/>
      <c r="T10" s="937" t="s">
        <v>16</v>
      </c>
      <c r="U10" s="938"/>
      <c r="V10" s="927" t="s">
        <v>15</v>
      </c>
      <c r="W10" s="928"/>
      <c r="X10" s="927" t="s">
        <v>16</v>
      </c>
      <c r="Y10" s="928"/>
      <c r="Z10" s="927" t="s">
        <v>15</v>
      </c>
      <c r="AA10" s="928"/>
      <c r="AB10" s="927" t="s">
        <v>16</v>
      </c>
      <c r="AC10" s="928"/>
      <c r="AD10" s="927" t="s">
        <v>15</v>
      </c>
      <c r="AE10" s="928"/>
      <c r="AF10" s="927" t="s">
        <v>16</v>
      </c>
      <c r="AG10" s="928"/>
      <c r="AH10" s="967"/>
      <c r="AI10" s="925"/>
      <c r="AJ10" s="1283"/>
    </row>
    <row r="11" spans="1:36" ht="16.5" thickBot="1" x14ac:dyDescent="0.3">
      <c r="A11" s="951"/>
      <c r="B11" s="954"/>
      <c r="C11" s="957"/>
      <c r="D11" s="910"/>
      <c r="E11" s="954"/>
      <c r="F11" s="264" t="s">
        <v>17</v>
      </c>
      <c r="G11" s="265" t="s">
        <v>18</v>
      </c>
      <c r="H11" s="266" t="s">
        <v>19</v>
      </c>
      <c r="I11" s="264" t="s">
        <v>17</v>
      </c>
      <c r="J11" s="265" t="s">
        <v>18</v>
      </c>
      <c r="K11" s="266" t="s">
        <v>19</v>
      </c>
      <c r="L11" s="264" t="s">
        <v>17</v>
      </c>
      <c r="M11" s="265" t="s">
        <v>18</v>
      </c>
      <c r="N11" s="266" t="s">
        <v>19</v>
      </c>
      <c r="O11" s="264" t="s">
        <v>17</v>
      </c>
      <c r="P11" s="265" t="s">
        <v>18</v>
      </c>
      <c r="Q11" s="266" t="s">
        <v>19</v>
      </c>
      <c r="R11" s="267">
        <v>1000.4166666666666</v>
      </c>
      <c r="S11" s="267">
        <v>1000.7916666666666</v>
      </c>
      <c r="T11" s="267">
        <v>1000.4166666666666</v>
      </c>
      <c r="U11" s="267">
        <v>1000.7916666666666</v>
      </c>
      <c r="V11" s="268">
        <v>1000.4166666666666</v>
      </c>
      <c r="W11" s="268">
        <v>1000.7916666666666</v>
      </c>
      <c r="X11" s="297">
        <v>1000.4166666666666</v>
      </c>
      <c r="Y11" s="298">
        <v>1000.7916666666666</v>
      </c>
      <c r="Z11" s="268">
        <v>1000.4166666666666</v>
      </c>
      <c r="AA11" s="268">
        <v>1000.7916666666666</v>
      </c>
      <c r="AB11" s="268">
        <v>1000.4166666666666</v>
      </c>
      <c r="AC11" s="268">
        <v>1000.7916666666666</v>
      </c>
      <c r="AD11" s="268">
        <v>1000.4166666666666</v>
      </c>
      <c r="AE11" s="268">
        <v>1000.7916666666666</v>
      </c>
      <c r="AF11" s="268">
        <v>1000.4166666666666</v>
      </c>
      <c r="AG11" s="272">
        <v>1000.7916666666666</v>
      </c>
      <c r="AH11" s="968"/>
      <c r="AI11" s="926"/>
      <c r="AJ11" s="1283"/>
    </row>
    <row r="12" spans="1:36" ht="19.5" thickBot="1" x14ac:dyDescent="0.3">
      <c r="A12" s="354">
        <v>1</v>
      </c>
      <c r="B12" s="355" t="s">
        <v>859</v>
      </c>
      <c r="C12" s="356" t="s">
        <v>61</v>
      </c>
      <c r="D12" s="356">
        <f>400*0.9</f>
        <v>360</v>
      </c>
      <c r="E12" s="299" t="s">
        <v>860</v>
      </c>
      <c r="F12" s="299">
        <v>126</v>
      </c>
      <c r="G12" s="299">
        <v>110.25</v>
      </c>
      <c r="H12" s="299">
        <v>94.5</v>
      </c>
      <c r="I12" s="299">
        <v>47.25</v>
      </c>
      <c r="J12" s="299">
        <v>63</v>
      </c>
      <c r="K12" s="299">
        <v>78.75</v>
      </c>
      <c r="L12" s="299">
        <v>63</v>
      </c>
      <c r="M12" s="299">
        <v>47.25</v>
      </c>
      <c r="N12" s="299">
        <v>63</v>
      </c>
      <c r="O12" s="299">
        <v>63</v>
      </c>
      <c r="P12" s="299">
        <v>63</v>
      </c>
      <c r="Q12" s="299">
        <v>63</v>
      </c>
      <c r="R12" s="351">
        <v>0.38700000000000001</v>
      </c>
      <c r="S12" s="351">
        <v>0.38700000000000001</v>
      </c>
      <c r="T12" s="351">
        <v>0.4</v>
      </c>
      <c r="U12" s="351">
        <v>0.4</v>
      </c>
      <c r="V12" s="301">
        <f t="shared" ref="V12:V75" si="0">IF(AND(F12=0,G12=0,H12=0),0,IF(AND(F12=0,G12=0),H12,IF(AND(F12=0,H12=0),G12,IF(AND(G12=0,H12=0),F12,IF(F12=0,(G12+H12)/2,IF(G12=0,(F12+H12)/2,IF(H12=0,(F12+G12)/2,(F12+G12+H12)/3)))))))</f>
        <v>110.25</v>
      </c>
      <c r="W12" s="301">
        <f t="shared" ref="W12:W75" si="1">IF(AND(I12=0,J12=0,K12=0),0,IF(AND(I12=0,J12=0),K12,IF(AND(I12=0,K12=0),J12,IF(AND(J12=0,K12=0),I12,IF(I12=0,(J12+K12)/2,IF(J12=0,(I12+K12)/2,IF(K12=0,(I12+J12)/2,(I12+J12+K12)/3)))))))</f>
        <v>63</v>
      </c>
      <c r="X12" s="301">
        <f t="shared" ref="X12:X75" si="2">IF(AND(L12=0,M12=0,N12=0),0,IF(AND(L12=0,M12=0),N12,IF(AND(L12=0,N12=0),M12,IF(AND(M12=0,N12=0),L12,IF(L12=0,(M12+N12)/2,IF(M12=0,(L12+N12)/2,IF(N12=0,(L12+M12)/2,(L12+M12+N12)/3)))))))</f>
        <v>57.75</v>
      </c>
      <c r="Y12" s="302">
        <f t="shared" ref="Y12:Y75" si="3">IF(AND(O12=0,P12=0,Q12=0),0,IF(AND(O12=0,P12=0),Q12,IF(AND(O12=0,Q12=0),P12,IF(AND(P12=0,Q12=0),O12,IF(O12=0,(P12+Q12)/2,IF(P12=0,(O12+Q12)/2,IF(Q12=0,(O12+P12)/2,(O12+P12+Q12)/3)))))))</f>
        <v>63</v>
      </c>
      <c r="Z12" s="302">
        <f t="shared" ref="Z12:AC15" si="4">SUM(V12:V12)</f>
        <v>110.25</v>
      </c>
      <c r="AA12" s="357">
        <f t="shared" si="4"/>
        <v>63</v>
      </c>
      <c r="AB12" s="357">
        <f t="shared" si="4"/>
        <v>57.75</v>
      </c>
      <c r="AC12" s="357">
        <f t="shared" si="4"/>
        <v>63</v>
      </c>
      <c r="AD12" s="357">
        <f>Z12*0.38*0.9*SQRT(3)</f>
        <v>65.307841724788304</v>
      </c>
      <c r="AE12" s="357">
        <f t="shared" ref="AE12:AG12" si="5">AA12*0.38*0.9*SQRT(3)</f>
        <v>37.318766699879035</v>
      </c>
      <c r="AF12" s="357">
        <f t="shared" si="5"/>
        <v>34.208869474889113</v>
      </c>
      <c r="AG12" s="357">
        <f t="shared" si="5"/>
        <v>37.318766699879035</v>
      </c>
      <c r="AH12" s="357">
        <f>MAX(Z12:AC12)</f>
        <v>110.25</v>
      </c>
      <c r="AI12" s="358">
        <f>AH12*0.38*0.9*SQRT(3)</f>
        <v>65.307841724788304</v>
      </c>
      <c r="AJ12" s="358">
        <f>D12-AI12</f>
        <v>294.69215827521168</v>
      </c>
    </row>
    <row r="13" spans="1:36" ht="19.5" thickBot="1" x14ac:dyDescent="0.3">
      <c r="A13" s="359">
        <v>2</v>
      </c>
      <c r="B13" s="360" t="s">
        <v>147</v>
      </c>
      <c r="C13" s="356" t="s">
        <v>61</v>
      </c>
      <c r="D13" s="356">
        <f>400*0.9</f>
        <v>360</v>
      </c>
      <c r="E13" s="273" t="s">
        <v>861</v>
      </c>
      <c r="F13" s="273">
        <v>15.75</v>
      </c>
      <c r="G13" s="273">
        <v>0</v>
      </c>
      <c r="H13" s="273">
        <v>0</v>
      </c>
      <c r="I13" s="273">
        <v>15.75</v>
      </c>
      <c r="J13" s="273">
        <v>0</v>
      </c>
      <c r="K13" s="273">
        <v>0</v>
      </c>
      <c r="L13" s="273">
        <v>0</v>
      </c>
      <c r="M13" s="273">
        <v>0</v>
      </c>
      <c r="N13" s="273">
        <v>0</v>
      </c>
      <c r="O13" s="273">
        <v>0</v>
      </c>
      <c r="P13" s="273">
        <v>0</v>
      </c>
      <c r="Q13" s="273">
        <v>0</v>
      </c>
      <c r="R13" s="361">
        <v>0.38730158730158726</v>
      </c>
      <c r="S13" s="361">
        <v>0.38730158730158726</v>
      </c>
      <c r="T13" s="361">
        <v>0.39999999999999997</v>
      </c>
      <c r="U13" s="361">
        <v>0.39999999999999997</v>
      </c>
      <c r="V13" s="286">
        <f t="shared" si="0"/>
        <v>15.75</v>
      </c>
      <c r="W13" s="286">
        <f t="shared" si="1"/>
        <v>15.75</v>
      </c>
      <c r="X13" s="286">
        <f t="shared" si="2"/>
        <v>0</v>
      </c>
      <c r="Y13" s="287">
        <f t="shared" si="3"/>
        <v>0</v>
      </c>
      <c r="Z13" s="287">
        <f t="shared" si="4"/>
        <v>15.75</v>
      </c>
      <c r="AA13" s="362">
        <f t="shared" si="4"/>
        <v>15.75</v>
      </c>
      <c r="AB13" s="362">
        <f t="shared" si="4"/>
        <v>0</v>
      </c>
      <c r="AC13" s="362">
        <f t="shared" si="4"/>
        <v>0</v>
      </c>
      <c r="AD13" s="357">
        <f t="shared" ref="AD13:AG16" si="6">Z13*0.38*0.9*SQRT(3)</f>
        <v>9.3296916749697587</v>
      </c>
      <c r="AE13" s="357">
        <f t="shared" si="6"/>
        <v>9.3296916749697587</v>
      </c>
      <c r="AF13" s="357">
        <f t="shared" si="6"/>
        <v>0</v>
      </c>
      <c r="AG13" s="357">
        <f t="shared" si="6"/>
        <v>0</v>
      </c>
      <c r="AH13" s="362">
        <f>MAX(Z13:AC13)</f>
        <v>15.75</v>
      </c>
      <c r="AI13" s="358">
        <f t="shared" ref="AI13:AI16" si="7">AH13*0.38*0.9*SQRT(3)</f>
        <v>9.3296916749697587</v>
      </c>
      <c r="AJ13" s="358">
        <f>D13-AI13</f>
        <v>350.67030832503025</v>
      </c>
    </row>
    <row r="14" spans="1:36" ht="19.5" customHeight="1" thickBot="1" x14ac:dyDescent="0.3">
      <c r="A14" s="363">
        <v>3</v>
      </c>
      <c r="B14" s="364" t="s">
        <v>74</v>
      </c>
      <c r="C14" s="365" t="s">
        <v>88</v>
      </c>
      <c r="D14" s="365">
        <f>160*0.9</f>
        <v>144</v>
      </c>
      <c r="E14" s="273" t="s">
        <v>862</v>
      </c>
      <c r="F14" s="273">
        <v>0</v>
      </c>
      <c r="G14" s="273">
        <v>0</v>
      </c>
      <c r="H14" s="273">
        <v>15.75</v>
      </c>
      <c r="I14" s="273">
        <v>15.75</v>
      </c>
      <c r="J14" s="273">
        <v>0</v>
      </c>
      <c r="K14" s="273">
        <v>0</v>
      </c>
      <c r="L14" s="273">
        <v>0</v>
      </c>
      <c r="M14" s="273">
        <v>0</v>
      </c>
      <c r="N14" s="273">
        <v>0</v>
      </c>
      <c r="O14" s="273">
        <v>0</v>
      </c>
      <c r="P14" s="273">
        <v>0</v>
      </c>
      <c r="Q14" s="273">
        <v>0</v>
      </c>
      <c r="R14" s="361">
        <v>0.38730158730158726</v>
      </c>
      <c r="S14" s="361">
        <v>0.38730158730158726</v>
      </c>
      <c r="T14" s="361">
        <v>0.39999999999999997</v>
      </c>
      <c r="U14" s="361">
        <v>0.39999999999999997</v>
      </c>
      <c r="V14" s="286">
        <f t="shared" si="0"/>
        <v>15.75</v>
      </c>
      <c r="W14" s="286">
        <f t="shared" si="1"/>
        <v>15.75</v>
      </c>
      <c r="X14" s="286">
        <f t="shared" si="2"/>
        <v>0</v>
      </c>
      <c r="Y14" s="287">
        <f t="shared" si="3"/>
        <v>0</v>
      </c>
      <c r="Z14" s="287">
        <f t="shared" si="4"/>
        <v>15.75</v>
      </c>
      <c r="AA14" s="362">
        <f t="shared" si="4"/>
        <v>15.75</v>
      </c>
      <c r="AB14" s="362">
        <f t="shared" si="4"/>
        <v>0</v>
      </c>
      <c r="AC14" s="362">
        <f t="shared" si="4"/>
        <v>0</v>
      </c>
      <c r="AD14" s="357">
        <f t="shared" si="6"/>
        <v>9.3296916749697587</v>
      </c>
      <c r="AE14" s="357">
        <f t="shared" si="6"/>
        <v>9.3296916749697587</v>
      </c>
      <c r="AF14" s="357">
        <f t="shared" si="6"/>
        <v>0</v>
      </c>
      <c r="AG14" s="357">
        <f t="shared" si="6"/>
        <v>0</v>
      </c>
      <c r="AH14" s="362">
        <f>MAX(Z14:AC14)</f>
        <v>15.75</v>
      </c>
      <c r="AI14" s="358">
        <f t="shared" si="7"/>
        <v>9.3296916749697587</v>
      </c>
      <c r="AJ14" s="358">
        <f>D14-AI14</f>
        <v>134.67030832503025</v>
      </c>
    </row>
    <row r="15" spans="1:36" ht="19.5" thickBot="1" x14ac:dyDescent="0.3">
      <c r="A15" s="363">
        <v>4</v>
      </c>
      <c r="B15" s="364" t="s">
        <v>156</v>
      </c>
      <c r="C15" s="365" t="s">
        <v>61</v>
      </c>
      <c r="D15" s="365">
        <f>400*0.9</f>
        <v>360</v>
      </c>
      <c r="E15" s="273" t="s">
        <v>863</v>
      </c>
      <c r="F15" s="273">
        <v>173.25</v>
      </c>
      <c r="G15" s="273">
        <v>157.5</v>
      </c>
      <c r="H15" s="273">
        <v>141.75</v>
      </c>
      <c r="I15" s="273">
        <v>157.5</v>
      </c>
      <c r="J15" s="273">
        <v>141.75</v>
      </c>
      <c r="K15" s="273">
        <v>126</v>
      </c>
      <c r="L15" s="273">
        <v>47.25</v>
      </c>
      <c r="M15" s="273">
        <v>44.1</v>
      </c>
      <c r="N15" s="273">
        <v>50.4</v>
      </c>
      <c r="O15" s="273">
        <v>63</v>
      </c>
      <c r="P15" s="273">
        <v>63</v>
      </c>
      <c r="Q15" s="273">
        <v>63</v>
      </c>
      <c r="R15" s="361">
        <v>0.38700000000000001</v>
      </c>
      <c r="S15" s="361">
        <v>0.38700000000000001</v>
      </c>
      <c r="T15" s="361">
        <v>0.4</v>
      </c>
      <c r="U15" s="361">
        <v>0.4</v>
      </c>
      <c r="V15" s="286">
        <f t="shared" si="0"/>
        <v>157.5</v>
      </c>
      <c r="W15" s="286">
        <f t="shared" si="1"/>
        <v>141.75</v>
      </c>
      <c r="X15" s="286">
        <f t="shared" si="2"/>
        <v>47.25</v>
      </c>
      <c r="Y15" s="287">
        <f t="shared" si="3"/>
        <v>63</v>
      </c>
      <c r="Z15" s="287">
        <f t="shared" si="4"/>
        <v>157.5</v>
      </c>
      <c r="AA15" s="362">
        <f t="shared" si="4"/>
        <v>141.75</v>
      </c>
      <c r="AB15" s="362">
        <f t="shared" si="4"/>
        <v>47.25</v>
      </c>
      <c r="AC15" s="362">
        <f t="shared" si="4"/>
        <v>63</v>
      </c>
      <c r="AD15" s="357">
        <f t="shared" si="6"/>
        <v>93.296916749697573</v>
      </c>
      <c r="AE15" s="357">
        <f t="shared" si="6"/>
        <v>83.967225074727821</v>
      </c>
      <c r="AF15" s="357">
        <f t="shared" si="6"/>
        <v>27.989075024909273</v>
      </c>
      <c r="AG15" s="357">
        <f t="shared" si="6"/>
        <v>37.318766699879035</v>
      </c>
      <c r="AH15" s="362">
        <f>MAX(Z15:AC15)</f>
        <v>157.5</v>
      </c>
      <c r="AI15" s="358">
        <f t="shared" si="7"/>
        <v>93.296916749697573</v>
      </c>
      <c r="AJ15" s="358">
        <f>D15-AI15</f>
        <v>266.70308325030243</v>
      </c>
    </row>
    <row r="16" spans="1:36" ht="18.75" x14ac:dyDescent="0.25">
      <c r="A16" s="885">
        <v>5</v>
      </c>
      <c r="B16" s="888" t="s">
        <v>87</v>
      </c>
      <c r="C16" s="900" t="s">
        <v>88</v>
      </c>
      <c r="D16" s="900">
        <f>160*0.9</f>
        <v>144</v>
      </c>
      <c r="E16" s="273" t="s">
        <v>524</v>
      </c>
      <c r="F16" s="273">
        <v>33.799999999999997</v>
      </c>
      <c r="G16" s="273">
        <v>37.700000000000003</v>
      </c>
      <c r="H16" s="273">
        <v>43.1</v>
      </c>
      <c r="I16" s="273">
        <v>33.799999999999997</v>
      </c>
      <c r="J16" s="273">
        <v>38.6</v>
      </c>
      <c r="K16" s="273">
        <v>44</v>
      </c>
      <c r="L16" s="273">
        <v>46.8</v>
      </c>
      <c r="M16" s="273">
        <v>52</v>
      </c>
      <c r="N16" s="273">
        <v>50.4</v>
      </c>
      <c r="O16" s="273">
        <v>39.5</v>
      </c>
      <c r="P16" s="273">
        <v>47.5</v>
      </c>
      <c r="Q16" s="273">
        <v>46.5</v>
      </c>
      <c r="R16" s="361">
        <v>0.39800000000000002</v>
      </c>
      <c r="S16" s="361">
        <v>0.40100000000000002</v>
      </c>
      <c r="T16" s="361">
        <v>0.40799999999999997</v>
      </c>
      <c r="U16" s="361">
        <v>0.40600000000000003</v>
      </c>
      <c r="V16" s="286">
        <f t="shared" si="0"/>
        <v>38.199999999999996</v>
      </c>
      <c r="W16" s="286">
        <f t="shared" si="1"/>
        <v>38.800000000000004</v>
      </c>
      <c r="X16" s="286">
        <f t="shared" si="2"/>
        <v>49.733333333333327</v>
      </c>
      <c r="Y16" s="287">
        <f t="shared" si="3"/>
        <v>44.5</v>
      </c>
      <c r="Z16" s="897">
        <f>SUM(V16:V20)</f>
        <v>82.1</v>
      </c>
      <c r="AA16" s="881">
        <f>SUM(W16:W20)</f>
        <v>73.5</v>
      </c>
      <c r="AB16" s="881">
        <f>SUM(X16:X20)</f>
        <v>96.649999999999991</v>
      </c>
      <c r="AC16" s="881">
        <f>SUM(Y16:Y20)</f>
        <v>75.2</v>
      </c>
      <c r="AD16" s="878">
        <f t="shared" si="6"/>
        <v>48.632868985080442</v>
      </c>
      <c r="AE16" s="878">
        <f t="shared" si="6"/>
        <v>43.538561149858864</v>
      </c>
      <c r="AF16" s="878">
        <f t="shared" si="6"/>
        <v>57.251727008623931</v>
      </c>
      <c r="AG16" s="878">
        <f t="shared" si="6"/>
        <v>44.545575489379416</v>
      </c>
      <c r="AH16" s="881">
        <f>MAX(Z16:AC20)</f>
        <v>96.649999999999991</v>
      </c>
      <c r="AI16" s="882">
        <f t="shared" si="7"/>
        <v>57.251727008623931</v>
      </c>
      <c r="AJ16" s="882">
        <f>D16-AI16</f>
        <v>86.748272991376069</v>
      </c>
    </row>
    <row r="17" spans="1:36" ht="18.75" x14ac:dyDescent="0.25">
      <c r="A17" s="886"/>
      <c r="B17" s="889"/>
      <c r="C17" s="901"/>
      <c r="D17" s="901"/>
      <c r="E17" s="276" t="s">
        <v>864</v>
      </c>
      <c r="F17" s="276">
        <v>0.6</v>
      </c>
      <c r="G17" s="276">
        <v>6</v>
      </c>
      <c r="H17" s="276">
        <v>2.4</v>
      </c>
      <c r="I17" s="276">
        <v>0.7</v>
      </c>
      <c r="J17" s="276">
        <v>0.5</v>
      </c>
      <c r="K17" s="276">
        <v>2.2000000000000002</v>
      </c>
      <c r="L17" s="276">
        <v>0.7</v>
      </c>
      <c r="M17" s="276">
        <v>0</v>
      </c>
      <c r="N17" s="276">
        <v>1</v>
      </c>
      <c r="O17" s="276">
        <v>0.6</v>
      </c>
      <c r="P17" s="276">
        <v>0.8</v>
      </c>
      <c r="Q17" s="276">
        <v>0.8</v>
      </c>
      <c r="R17" s="277">
        <v>0.39800000000000002</v>
      </c>
      <c r="S17" s="277">
        <v>0.40100000000000002</v>
      </c>
      <c r="T17" s="277">
        <v>0.40799999999999997</v>
      </c>
      <c r="U17" s="277">
        <v>0.40600000000000003</v>
      </c>
      <c r="V17" s="288">
        <f t="shared" si="0"/>
        <v>3</v>
      </c>
      <c r="W17" s="288">
        <f t="shared" si="1"/>
        <v>1.1333333333333335</v>
      </c>
      <c r="X17" s="288">
        <f t="shared" si="2"/>
        <v>0.85</v>
      </c>
      <c r="Y17" s="289">
        <f t="shared" si="3"/>
        <v>0.73333333333333339</v>
      </c>
      <c r="Z17" s="898"/>
      <c r="AA17" s="879"/>
      <c r="AB17" s="879"/>
      <c r="AC17" s="879"/>
      <c r="AD17" s="879"/>
      <c r="AE17" s="879"/>
      <c r="AF17" s="879"/>
      <c r="AG17" s="879"/>
      <c r="AH17" s="879"/>
      <c r="AI17" s="883"/>
      <c r="AJ17" s="883"/>
    </row>
    <row r="18" spans="1:36" ht="18.75" x14ac:dyDescent="0.25">
      <c r="A18" s="886"/>
      <c r="B18" s="889"/>
      <c r="C18" s="901"/>
      <c r="D18" s="901"/>
      <c r="E18" s="280" t="s">
        <v>865</v>
      </c>
      <c r="F18" s="280">
        <v>6.3</v>
      </c>
      <c r="G18" s="280">
        <v>2.5</v>
      </c>
      <c r="H18" s="280">
        <v>10.199999999999999</v>
      </c>
      <c r="I18" s="280">
        <v>5.7</v>
      </c>
      <c r="J18" s="280">
        <v>1</v>
      </c>
      <c r="K18" s="280">
        <v>7.3</v>
      </c>
      <c r="L18" s="280">
        <v>4.2</v>
      </c>
      <c r="M18" s="280">
        <v>23.1</v>
      </c>
      <c r="N18" s="280">
        <v>17.5</v>
      </c>
      <c r="O18" s="280">
        <v>2.6</v>
      </c>
      <c r="P18" s="280">
        <v>11.1</v>
      </c>
      <c r="Q18" s="280">
        <v>5.8</v>
      </c>
      <c r="R18" s="277">
        <v>0.39800000000000002</v>
      </c>
      <c r="S18" s="277">
        <v>0.40100000000000002</v>
      </c>
      <c r="T18" s="277">
        <v>0.40799999999999997</v>
      </c>
      <c r="U18" s="277">
        <v>0.40600000000000003</v>
      </c>
      <c r="V18" s="288">
        <f t="shared" si="0"/>
        <v>6.333333333333333</v>
      </c>
      <c r="W18" s="288">
        <f t="shared" si="1"/>
        <v>4.666666666666667</v>
      </c>
      <c r="X18" s="288">
        <f t="shared" si="2"/>
        <v>14.933333333333332</v>
      </c>
      <c r="Y18" s="289">
        <f t="shared" si="3"/>
        <v>6.5</v>
      </c>
      <c r="Z18" s="898"/>
      <c r="AA18" s="879"/>
      <c r="AB18" s="879"/>
      <c r="AC18" s="879"/>
      <c r="AD18" s="879"/>
      <c r="AE18" s="879"/>
      <c r="AF18" s="879"/>
      <c r="AG18" s="879"/>
      <c r="AH18" s="879"/>
      <c r="AI18" s="883"/>
      <c r="AJ18" s="883"/>
    </row>
    <row r="19" spans="1:36" ht="18.75" x14ac:dyDescent="0.25">
      <c r="A19" s="886"/>
      <c r="B19" s="889"/>
      <c r="C19" s="901"/>
      <c r="D19" s="901"/>
      <c r="E19" s="276" t="s">
        <v>866</v>
      </c>
      <c r="F19" s="276">
        <v>5.4</v>
      </c>
      <c r="G19" s="276">
        <v>0</v>
      </c>
      <c r="H19" s="276">
        <v>0</v>
      </c>
      <c r="I19" s="276">
        <v>5</v>
      </c>
      <c r="J19" s="276">
        <v>0</v>
      </c>
      <c r="K19" s="276">
        <v>0</v>
      </c>
      <c r="L19" s="276">
        <v>7.1</v>
      </c>
      <c r="M19" s="276">
        <v>0</v>
      </c>
      <c r="N19" s="276">
        <v>0</v>
      </c>
      <c r="O19" s="276">
        <v>7.5</v>
      </c>
      <c r="P19" s="276">
        <v>1.9</v>
      </c>
      <c r="Q19" s="276">
        <v>0</v>
      </c>
      <c r="R19" s="277">
        <v>0.39800000000000002</v>
      </c>
      <c r="S19" s="277">
        <v>0.40100000000000002</v>
      </c>
      <c r="T19" s="277">
        <v>0.40799999999999997</v>
      </c>
      <c r="U19" s="277">
        <v>0.40600000000000003</v>
      </c>
      <c r="V19" s="288">
        <f t="shared" si="0"/>
        <v>5.4</v>
      </c>
      <c r="W19" s="288">
        <f t="shared" si="1"/>
        <v>5</v>
      </c>
      <c r="X19" s="288">
        <f t="shared" si="2"/>
        <v>7.1</v>
      </c>
      <c r="Y19" s="289">
        <f t="shared" si="3"/>
        <v>4.7</v>
      </c>
      <c r="Z19" s="898"/>
      <c r="AA19" s="879"/>
      <c r="AB19" s="879"/>
      <c r="AC19" s="879"/>
      <c r="AD19" s="879"/>
      <c r="AE19" s="879"/>
      <c r="AF19" s="879"/>
      <c r="AG19" s="879"/>
      <c r="AH19" s="879"/>
      <c r="AI19" s="883"/>
      <c r="AJ19" s="883"/>
    </row>
    <row r="20" spans="1:36" ht="19.5" thickBot="1" x14ac:dyDescent="0.3">
      <c r="A20" s="886"/>
      <c r="B20" s="889"/>
      <c r="C20" s="901"/>
      <c r="D20" s="901"/>
      <c r="E20" s="280" t="s">
        <v>867</v>
      </c>
      <c r="F20" s="280">
        <v>30.5</v>
      </c>
      <c r="G20" s="280">
        <v>16.2</v>
      </c>
      <c r="H20" s="280">
        <v>40.799999999999997</v>
      </c>
      <c r="I20" s="280">
        <v>19.8</v>
      </c>
      <c r="J20" s="280">
        <v>20.2</v>
      </c>
      <c r="K20" s="280">
        <v>31.7</v>
      </c>
      <c r="L20" s="280">
        <v>7.6</v>
      </c>
      <c r="M20" s="280">
        <v>36.799999999999997</v>
      </c>
      <c r="N20" s="280">
        <v>27.7</v>
      </c>
      <c r="O20" s="280">
        <v>21.2</v>
      </c>
      <c r="P20" s="280">
        <v>3.1</v>
      </c>
      <c r="Q20" s="280">
        <v>32</v>
      </c>
      <c r="R20" s="281">
        <v>0.39800000000000002</v>
      </c>
      <c r="S20" s="281">
        <v>0.40100000000000002</v>
      </c>
      <c r="T20" s="281">
        <v>0.40799999999999997</v>
      </c>
      <c r="U20" s="281">
        <v>0.40600000000000003</v>
      </c>
      <c r="V20" s="288">
        <f t="shared" si="0"/>
        <v>29.166666666666668</v>
      </c>
      <c r="W20" s="288">
        <f t="shared" si="1"/>
        <v>23.900000000000002</v>
      </c>
      <c r="X20" s="288">
        <f t="shared" si="2"/>
        <v>24.033333333333331</v>
      </c>
      <c r="Y20" s="289">
        <f t="shared" si="3"/>
        <v>18.766666666666666</v>
      </c>
      <c r="Z20" s="898"/>
      <c r="AA20" s="879"/>
      <c r="AB20" s="879"/>
      <c r="AC20" s="879"/>
      <c r="AD20" s="879"/>
      <c r="AE20" s="879"/>
      <c r="AF20" s="879"/>
      <c r="AG20" s="879"/>
      <c r="AH20" s="879"/>
      <c r="AI20" s="883"/>
      <c r="AJ20" s="883"/>
    </row>
    <row r="21" spans="1:36" ht="18.75" x14ac:dyDescent="0.25">
      <c r="A21" s="885">
        <v>6</v>
      </c>
      <c r="B21" s="888" t="s">
        <v>92</v>
      </c>
      <c r="C21" s="900" t="s">
        <v>88</v>
      </c>
      <c r="D21" s="900">
        <f>160*0.9</f>
        <v>144</v>
      </c>
      <c r="E21" s="273" t="s">
        <v>868</v>
      </c>
      <c r="F21" s="273">
        <v>5.9</v>
      </c>
      <c r="G21" s="273">
        <v>2.9</v>
      </c>
      <c r="H21" s="273">
        <v>2</v>
      </c>
      <c r="I21" s="273">
        <v>3.1</v>
      </c>
      <c r="J21" s="273">
        <v>2.8</v>
      </c>
      <c r="K21" s="273">
        <v>2.2999999999999998</v>
      </c>
      <c r="L21" s="273">
        <v>2.2999999999999998</v>
      </c>
      <c r="M21" s="273">
        <v>7</v>
      </c>
      <c r="N21" s="273">
        <v>7.6</v>
      </c>
      <c r="O21" s="273">
        <v>3.3</v>
      </c>
      <c r="P21" s="273">
        <v>2.2000000000000002</v>
      </c>
      <c r="Q21" s="273">
        <v>1.6</v>
      </c>
      <c r="R21" s="361">
        <v>0.40300000000000002</v>
      </c>
      <c r="S21" s="361">
        <v>0.39800000000000002</v>
      </c>
      <c r="T21" s="361">
        <v>0.41499999999999998</v>
      </c>
      <c r="U21" s="361">
        <v>0.41199999999999998</v>
      </c>
      <c r="V21" s="286">
        <f t="shared" si="0"/>
        <v>3.6</v>
      </c>
      <c r="W21" s="286">
        <f t="shared" si="1"/>
        <v>2.7333333333333329</v>
      </c>
      <c r="X21" s="286">
        <f t="shared" si="2"/>
        <v>5.6333333333333329</v>
      </c>
      <c r="Y21" s="287">
        <f t="shared" si="3"/>
        <v>2.3666666666666667</v>
      </c>
      <c r="Z21" s="897">
        <f>SUM(V21:V25)</f>
        <v>19</v>
      </c>
      <c r="AA21" s="881">
        <f>SUM(W21:W25)</f>
        <v>39.799999999999997</v>
      </c>
      <c r="AB21" s="881">
        <f>SUM(X21:X25)</f>
        <v>29.133333333333333</v>
      </c>
      <c r="AC21" s="881">
        <f>SUM(Y21:Y25)</f>
        <v>24.299999999999997</v>
      </c>
      <c r="AD21" s="878">
        <f t="shared" ref="AD21:AG38" si="8">Z21*0.38*0.9*SQRT(3)</f>
        <v>11.254866147582565</v>
      </c>
      <c r="AE21" s="878">
        <f t="shared" si="8"/>
        <v>23.575982772304528</v>
      </c>
      <c r="AF21" s="878">
        <f t="shared" si="8"/>
        <v>17.257461426293265</v>
      </c>
      <c r="AG21" s="878">
        <f t="shared" si="8"/>
        <v>14.39438144138191</v>
      </c>
      <c r="AH21" s="881">
        <f>MAX(Z21:AC25)</f>
        <v>39.799999999999997</v>
      </c>
      <c r="AI21" s="882">
        <f t="shared" ref="AI21" si="9">AH21*0.38*0.9*SQRT(3)</f>
        <v>23.575982772304528</v>
      </c>
      <c r="AJ21" s="882">
        <f>D21-AI21</f>
        <v>120.42401722769547</v>
      </c>
    </row>
    <row r="22" spans="1:36" ht="18.75" x14ac:dyDescent="0.25">
      <c r="A22" s="886"/>
      <c r="B22" s="889"/>
      <c r="C22" s="901"/>
      <c r="D22" s="901"/>
      <c r="E22" s="276" t="s">
        <v>869</v>
      </c>
      <c r="F22" s="276">
        <v>15.5</v>
      </c>
      <c r="G22" s="276">
        <v>1.8</v>
      </c>
      <c r="H22" s="276">
        <v>3.6</v>
      </c>
      <c r="I22" s="276">
        <v>19.100000000000001</v>
      </c>
      <c r="J22" s="276">
        <v>1.9</v>
      </c>
      <c r="K22" s="276">
        <v>2.9</v>
      </c>
      <c r="L22" s="276">
        <v>18.7</v>
      </c>
      <c r="M22" s="276">
        <v>7.8</v>
      </c>
      <c r="N22" s="276">
        <v>2.9</v>
      </c>
      <c r="O22" s="276">
        <v>16.3</v>
      </c>
      <c r="P22" s="276">
        <v>1.9</v>
      </c>
      <c r="Q22" s="276">
        <v>3.3</v>
      </c>
      <c r="R22" s="277">
        <v>0.40300000000000002</v>
      </c>
      <c r="S22" s="277">
        <v>0.39800000000000002</v>
      </c>
      <c r="T22" s="277">
        <v>0.41499999999999998</v>
      </c>
      <c r="U22" s="277">
        <v>0.41199999999999998</v>
      </c>
      <c r="V22" s="288">
        <f t="shared" si="0"/>
        <v>6.9666666666666677</v>
      </c>
      <c r="W22" s="288">
        <f t="shared" si="1"/>
        <v>7.9666666666666659</v>
      </c>
      <c r="X22" s="288">
        <f t="shared" si="2"/>
        <v>9.7999999999999989</v>
      </c>
      <c r="Y22" s="289">
        <f t="shared" si="3"/>
        <v>7.166666666666667</v>
      </c>
      <c r="Z22" s="898"/>
      <c r="AA22" s="879"/>
      <c r="AB22" s="879"/>
      <c r="AC22" s="879"/>
      <c r="AD22" s="879"/>
      <c r="AE22" s="879"/>
      <c r="AF22" s="879"/>
      <c r="AG22" s="879"/>
      <c r="AH22" s="879"/>
      <c r="AI22" s="883"/>
      <c r="AJ22" s="883"/>
    </row>
    <row r="23" spans="1:36" ht="18.75" x14ac:dyDescent="0.25">
      <c r="A23" s="886"/>
      <c r="B23" s="889"/>
      <c r="C23" s="901"/>
      <c r="D23" s="901"/>
      <c r="E23" s="280" t="s">
        <v>870</v>
      </c>
      <c r="F23" s="280">
        <v>10</v>
      </c>
      <c r="G23" s="280">
        <v>6.3</v>
      </c>
      <c r="H23" s="280">
        <v>9</v>
      </c>
      <c r="I23" s="280">
        <v>33.1</v>
      </c>
      <c r="J23" s="280">
        <v>22.7</v>
      </c>
      <c r="K23" s="280">
        <v>31.5</v>
      </c>
      <c r="L23" s="280">
        <v>6.2</v>
      </c>
      <c r="M23" s="280">
        <v>8.9</v>
      </c>
      <c r="N23" s="280">
        <v>26</v>
      </c>
      <c r="O23" s="280">
        <v>6.3</v>
      </c>
      <c r="P23" s="280">
        <v>8.5</v>
      </c>
      <c r="Q23" s="280">
        <v>29.5</v>
      </c>
      <c r="R23" s="281">
        <v>0.40300000000000002</v>
      </c>
      <c r="S23" s="281">
        <v>0.39800000000000002</v>
      </c>
      <c r="T23" s="281">
        <v>0.41499999999999998</v>
      </c>
      <c r="U23" s="281">
        <v>0.41199999999999998</v>
      </c>
      <c r="V23" s="288">
        <f t="shared" si="0"/>
        <v>8.4333333333333336</v>
      </c>
      <c r="W23" s="288">
        <f t="shared" si="1"/>
        <v>29.099999999999998</v>
      </c>
      <c r="X23" s="288">
        <f t="shared" si="2"/>
        <v>13.700000000000001</v>
      </c>
      <c r="Y23" s="289">
        <f t="shared" si="3"/>
        <v>14.766666666666666</v>
      </c>
      <c r="Z23" s="898"/>
      <c r="AA23" s="879"/>
      <c r="AB23" s="879"/>
      <c r="AC23" s="879"/>
      <c r="AD23" s="879"/>
      <c r="AE23" s="879"/>
      <c r="AF23" s="879"/>
      <c r="AG23" s="879"/>
      <c r="AH23" s="879"/>
      <c r="AI23" s="883"/>
      <c r="AJ23" s="883"/>
    </row>
    <row r="24" spans="1:36" ht="18.75" x14ac:dyDescent="0.25">
      <c r="A24" s="886"/>
      <c r="B24" s="889"/>
      <c r="C24" s="901"/>
      <c r="D24" s="901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1"/>
      <c r="S24" s="281"/>
      <c r="T24" s="281"/>
      <c r="U24" s="281"/>
      <c r="V24" s="288">
        <f t="shared" si="0"/>
        <v>0</v>
      </c>
      <c r="W24" s="288">
        <f t="shared" si="1"/>
        <v>0</v>
      </c>
      <c r="X24" s="288">
        <f t="shared" si="2"/>
        <v>0</v>
      </c>
      <c r="Y24" s="289">
        <f t="shared" si="3"/>
        <v>0</v>
      </c>
      <c r="Z24" s="898"/>
      <c r="AA24" s="879"/>
      <c r="AB24" s="879"/>
      <c r="AC24" s="879"/>
      <c r="AD24" s="879"/>
      <c r="AE24" s="879"/>
      <c r="AF24" s="879"/>
      <c r="AG24" s="879"/>
      <c r="AH24" s="879"/>
      <c r="AI24" s="883"/>
      <c r="AJ24" s="883"/>
    </row>
    <row r="25" spans="1:36" ht="19.5" thickBot="1" x14ac:dyDescent="0.3">
      <c r="A25" s="887"/>
      <c r="B25" s="890"/>
      <c r="C25" s="902"/>
      <c r="D25" s="90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3"/>
      <c r="S25" s="283"/>
      <c r="T25" s="283"/>
      <c r="U25" s="283"/>
      <c r="V25" s="294">
        <f t="shared" si="0"/>
        <v>0</v>
      </c>
      <c r="W25" s="294">
        <f t="shared" si="1"/>
        <v>0</v>
      </c>
      <c r="X25" s="294">
        <f t="shared" si="2"/>
        <v>0</v>
      </c>
      <c r="Y25" s="295">
        <f t="shared" si="3"/>
        <v>0</v>
      </c>
      <c r="Z25" s="899"/>
      <c r="AA25" s="880"/>
      <c r="AB25" s="880"/>
      <c r="AC25" s="880"/>
      <c r="AD25" s="880"/>
      <c r="AE25" s="880"/>
      <c r="AF25" s="880"/>
      <c r="AG25" s="880"/>
      <c r="AH25" s="880"/>
      <c r="AI25" s="884"/>
      <c r="AJ25" s="884"/>
    </row>
    <row r="26" spans="1:36" ht="18.75" x14ac:dyDescent="0.25">
      <c r="A26" s="885">
        <v>7</v>
      </c>
      <c r="B26" s="888" t="s">
        <v>97</v>
      </c>
      <c r="C26" s="900" t="s">
        <v>104</v>
      </c>
      <c r="D26" s="900">
        <f>250*0.9</f>
        <v>225</v>
      </c>
      <c r="E26" s="273" t="s">
        <v>30</v>
      </c>
      <c r="F26" s="273">
        <v>18.8</v>
      </c>
      <c r="G26" s="273">
        <v>20.5</v>
      </c>
      <c r="H26" s="273">
        <v>9.8000000000000007</v>
      </c>
      <c r="I26" s="273">
        <v>20.100000000000001</v>
      </c>
      <c r="J26" s="273">
        <v>17.5</v>
      </c>
      <c r="K26" s="273">
        <v>8.9</v>
      </c>
      <c r="L26" s="273">
        <v>12</v>
      </c>
      <c r="M26" s="273">
        <v>27.8</v>
      </c>
      <c r="N26" s="273">
        <v>23.7</v>
      </c>
      <c r="O26" s="273">
        <v>10.6</v>
      </c>
      <c r="P26" s="273">
        <v>26.4</v>
      </c>
      <c r="Q26" s="273">
        <v>16.2</v>
      </c>
      <c r="R26" s="361">
        <v>0.40200000000000002</v>
      </c>
      <c r="S26" s="361">
        <v>0.39900000000000002</v>
      </c>
      <c r="T26" s="361">
        <v>0.40400000000000003</v>
      </c>
      <c r="U26" s="361">
        <v>0.40899999999999997</v>
      </c>
      <c r="V26" s="286">
        <f t="shared" si="0"/>
        <v>16.366666666666664</v>
      </c>
      <c r="W26" s="286">
        <f t="shared" si="1"/>
        <v>15.5</v>
      </c>
      <c r="X26" s="286">
        <f t="shared" si="2"/>
        <v>21.166666666666668</v>
      </c>
      <c r="Y26" s="287">
        <f t="shared" si="3"/>
        <v>17.733333333333334</v>
      </c>
      <c r="Z26" s="897">
        <f>SUM(V26:V33)</f>
        <v>46.36666666666666</v>
      </c>
      <c r="AA26" s="881">
        <f>SUM(W26:W33)</f>
        <v>27.466666666666665</v>
      </c>
      <c r="AB26" s="881">
        <f>SUM(X26:X33)</f>
        <v>54</v>
      </c>
      <c r="AC26" s="881">
        <f>SUM(Y26:Y33)</f>
        <v>63.9</v>
      </c>
      <c r="AD26" s="878">
        <f t="shared" ref="AD26" si="10">Z26*0.38*0.9*SQRT(3)</f>
        <v>27.465822475942709</v>
      </c>
      <c r="AE26" s="878">
        <f t="shared" si="8"/>
        <v>16.270192465979004</v>
      </c>
      <c r="AF26" s="878">
        <f t="shared" si="8"/>
        <v>31.987514314182025</v>
      </c>
      <c r="AG26" s="878">
        <f t="shared" si="8"/>
        <v>37.85189193844873</v>
      </c>
      <c r="AH26" s="881">
        <f>MAX(Z26:AC33)</f>
        <v>63.9</v>
      </c>
      <c r="AI26" s="882">
        <f t="shared" ref="AI26" si="11">AH26*0.38*0.9*SQRT(3)</f>
        <v>37.85189193844873</v>
      </c>
      <c r="AJ26" s="882">
        <f>D26-AI26</f>
        <v>187.14810806155128</v>
      </c>
    </row>
    <row r="27" spans="1:36" ht="18.75" x14ac:dyDescent="0.25">
      <c r="A27" s="886"/>
      <c r="B27" s="889"/>
      <c r="C27" s="901"/>
      <c r="D27" s="901"/>
      <c r="E27" s="276" t="s">
        <v>871</v>
      </c>
      <c r="F27" s="276">
        <v>11.2</v>
      </c>
      <c r="G27" s="276">
        <v>0</v>
      </c>
      <c r="H27" s="276">
        <v>0</v>
      </c>
      <c r="I27" s="276">
        <v>5.2</v>
      </c>
      <c r="J27" s="276">
        <v>0</v>
      </c>
      <c r="K27" s="276">
        <v>0</v>
      </c>
      <c r="L27" s="276">
        <v>0</v>
      </c>
      <c r="M27" s="276">
        <v>8.9</v>
      </c>
      <c r="N27" s="276">
        <v>0</v>
      </c>
      <c r="O27" s="276">
        <v>0</v>
      </c>
      <c r="P27" s="276">
        <v>10.4</v>
      </c>
      <c r="Q27" s="276">
        <v>0</v>
      </c>
      <c r="R27" s="277">
        <v>0.40200000000000002</v>
      </c>
      <c r="S27" s="277">
        <v>0.39900000000000002</v>
      </c>
      <c r="T27" s="277">
        <v>0.40400000000000003</v>
      </c>
      <c r="U27" s="277">
        <v>0.40899999999999997</v>
      </c>
      <c r="V27" s="288">
        <f t="shared" si="0"/>
        <v>11.2</v>
      </c>
      <c r="W27" s="288">
        <f t="shared" si="1"/>
        <v>5.2</v>
      </c>
      <c r="X27" s="288">
        <f t="shared" si="2"/>
        <v>8.9</v>
      </c>
      <c r="Y27" s="289">
        <f t="shared" si="3"/>
        <v>10.4</v>
      </c>
      <c r="Z27" s="898"/>
      <c r="AA27" s="879"/>
      <c r="AB27" s="879"/>
      <c r="AC27" s="879"/>
      <c r="AD27" s="879"/>
      <c r="AE27" s="879"/>
      <c r="AF27" s="879"/>
      <c r="AG27" s="879"/>
      <c r="AH27" s="879"/>
      <c r="AI27" s="883"/>
      <c r="AJ27" s="883"/>
    </row>
    <row r="28" spans="1:36" ht="18.75" x14ac:dyDescent="0.25">
      <c r="A28" s="886"/>
      <c r="B28" s="889"/>
      <c r="C28" s="901"/>
      <c r="D28" s="901"/>
      <c r="E28" s="280" t="s">
        <v>647</v>
      </c>
      <c r="F28" s="280">
        <v>0.1</v>
      </c>
      <c r="G28" s="280">
        <v>0.8</v>
      </c>
      <c r="H28" s="280">
        <v>0.2</v>
      </c>
      <c r="I28" s="280">
        <v>0.5</v>
      </c>
      <c r="J28" s="280">
        <v>0.2</v>
      </c>
      <c r="K28" s="280">
        <v>0.1</v>
      </c>
      <c r="L28" s="280">
        <v>0</v>
      </c>
      <c r="M28" s="280">
        <v>0.5</v>
      </c>
      <c r="N28" s="280">
        <v>0</v>
      </c>
      <c r="O28" s="280">
        <v>0</v>
      </c>
      <c r="P28" s="280">
        <v>0.5</v>
      </c>
      <c r="Q28" s="280">
        <v>0</v>
      </c>
      <c r="R28" s="281">
        <v>0.40200000000000002</v>
      </c>
      <c r="S28" s="281">
        <v>0.39900000000000002</v>
      </c>
      <c r="T28" s="281">
        <v>0.40400000000000003</v>
      </c>
      <c r="U28" s="281">
        <v>0.40899999999999997</v>
      </c>
      <c r="V28" s="288">
        <f t="shared" si="0"/>
        <v>0.3666666666666667</v>
      </c>
      <c r="W28" s="288">
        <f t="shared" si="1"/>
        <v>0.26666666666666666</v>
      </c>
      <c r="X28" s="288">
        <f t="shared" si="2"/>
        <v>0.5</v>
      </c>
      <c r="Y28" s="289">
        <f t="shared" si="3"/>
        <v>0.5</v>
      </c>
      <c r="Z28" s="898"/>
      <c r="AA28" s="879"/>
      <c r="AB28" s="879"/>
      <c r="AC28" s="879"/>
      <c r="AD28" s="879"/>
      <c r="AE28" s="879"/>
      <c r="AF28" s="879"/>
      <c r="AG28" s="879"/>
      <c r="AH28" s="879"/>
      <c r="AI28" s="883"/>
      <c r="AJ28" s="883"/>
    </row>
    <row r="29" spans="1:36" ht="18.75" x14ac:dyDescent="0.25">
      <c r="A29" s="886"/>
      <c r="B29" s="889"/>
      <c r="C29" s="901"/>
      <c r="D29" s="901"/>
      <c r="E29" s="276" t="s">
        <v>646</v>
      </c>
      <c r="F29" s="276">
        <v>13.6</v>
      </c>
      <c r="G29" s="276">
        <v>13.9</v>
      </c>
      <c r="H29" s="276">
        <v>19.100000000000001</v>
      </c>
      <c r="I29" s="276">
        <v>0.2</v>
      </c>
      <c r="J29" s="276">
        <v>6.8</v>
      </c>
      <c r="K29" s="276">
        <v>0.7</v>
      </c>
      <c r="L29" s="276">
        <v>7</v>
      </c>
      <c r="M29" s="276">
        <v>24.5</v>
      </c>
      <c r="N29" s="276">
        <v>0.5</v>
      </c>
      <c r="O29" s="276">
        <v>14.5</v>
      </c>
      <c r="P29" s="276">
        <v>53.8</v>
      </c>
      <c r="Q29" s="276">
        <v>14.3</v>
      </c>
      <c r="R29" s="277">
        <v>0.40200000000000002</v>
      </c>
      <c r="S29" s="277">
        <v>0.39900000000000002</v>
      </c>
      <c r="T29" s="277">
        <v>0.40400000000000003</v>
      </c>
      <c r="U29" s="277">
        <v>0.40899999999999997</v>
      </c>
      <c r="V29" s="288">
        <f t="shared" si="0"/>
        <v>15.533333333333333</v>
      </c>
      <c r="W29" s="288">
        <f t="shared" si="1"/>
        <v>2.5666666666666669</v>
      </c>
      <c r="X29" s="288">
        <f t="shared" si="2"/>
        <v>10.666666666666666</v>
      </c>
      <c r="Y29" s="289">
        <f t="shared" si="3"/>
        <v>27.533333333333331</v>
      </c>
      <c r="Z29" s="898"/>
      <c r="AA29" s="879"/>
      <c r="AB29" s="879"/>
      <c r="AC29" s="879"/>
      <c r="AD29" s="879"/>
      <c r="AE29" s="879"/>
      <c r="AF29" s="879"/>
      <c r="AG29" s="879"/>
      <c r="AH29" s="879"/>
      <c r="AI29" s="883"/>
      <c r="AJ29" s="883"/>
    </row>
    <row r="30" spans="1:36" ht="18.75" x14ac:dyDescent="0.25">
      <c r="A30" s="886"/>
      <c r="B30" s="889"/>
      <c r="C30" s="901"/>
      <c r="D30" s="901"/>
      <c r="E30" s="280" t="s">
        <v>872</v>
      </c>
      <c r="F30" s="280">
        <v>3.1</v>
      </c>
      <c r="G30" s="280">
        <v>5</v>
      </c>
      <c r="H30" s="280">
        <v>0.6</v>
      </c>
      <c r="I30" s="280">
        <v>6.1</v>
      </c>
      <c r="J30" s="280">
        <v>5.2</v>
      </c>
      <c r="K30" s="280">
        <v>0.5</v>
      </c>
      <c r="L30" s="280">
        <v>2.1</v>
      </c>
      <c r="M30" s="280">
        <v>8.8000000000000007</v>
      </c>
      <c r="N30" s="280">
        <v>27.4</v>
      </c>
      <c r="O30" s="280">
        <v>1.1000000000000001</v>
      </c>
      <c r="P30" s="280">
        <v>9.8000000000000007</v>
      </c>
      <c r="Q30" s="280">
        <v>12.3</v>
      </c>
      <c r="R30" s="281">
        <v>0.40200000000000002</v>
      </c>
      <c r="S30" s="281">
        <v>0.39900000000000002</v>
      </c>
      <c r="T30" s="281">
        <v>0.40400000000000003</v>
      </c>
      <c r="U30" s="281">
        <v>0.40899999999999997</v>
      </c>
      <c r="V30" s="288">
        <f t="shared" si="0"/>
        <v>2.9</v>
      </c>
      <c r="W30" s="288">
        <f t="shared" si="1"/>
        <v>3.9333333333333336</v>
      </c>
      <c r="X30" s="288">
        <f t="shared" si="2"/>
        <v>12.766666666666666</v>
      </c>
      <c r="Y30" s="289">
        <f t="shared" si="3"/>
        <v>7.7333333333333343</v>
      </c>
      <c r="Z30" s="898"/>
      <c r="AA30" s="879"/>
      <c r="AB30" s="879"/>
      <c r="AC30" s="879"/>
      <c r="AD30" s="879"/>
      <c r="AE30" s="879"/>
      <c r="AF30" s="879"/>
      <c r="AG30" s="879"/>
      <c r="AH30" s="879"/>
      <c r="AI30" s="883"/>
      <c r="AJ30" s="883"/>
    </row>
    <row r="31" spans="1:36" ht="18.75" x14ac:dyDescent="0.25">
      <c r="A31" s="886"/>
      <c r="B31" s="889"/>
      <c r="C31" s="901"/>
      <c r="D31" s="901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7"/>
      <c r="S31" s="277"/>
      <c r="T31" s="277"/>
      <c r="U31" s="277"/>
      <c r="V31" s="288">
        <f t="shared" si="0"/>
        <v>0</v>
      </c>
      <c r="W31" s="288">
        <f t="shared" si="1"/>
        <v>0</v>
      </c>
      <c r="X31" s="288">
        <f t="shared" si="2"/>
        <v>0</v>
      </c>
      <c r="Y31" s="289">
        <f t="shared" si="3"/>
        <v>0</v>
      </c>
      <c r="Z31" s="898"/>
      <c r="AA31" s="879"/>
      <c r="AB31" s="879"/>
      <c r="AC31" s="879"/>
      <c r="AD31" s="879"/>
      <c r="AE31" s="879"/>
      <c r="AF31" s="879"/>
      <c r="AG31" s="879"/>
      <c r="AH31" s="879"/>
      <c r="AI31" s="883"/>
      <c r="AJ31" s="883"/>
    </row>
    <row r="32" spans="1:36" ht="18.75" x14ac:dyDescent="0.25">
      <c r="A32" s="886"/>
      <c r="B32" s="889"/>
      <c r="C32" s="901"/>
      <c r="D32" s="901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1"/>
      <c r="S32" s="281"/>
      <c r="T32" s="281"/>
      <c r="U32" s="281"/>
      <c r="V32" s="288">
        <f t="shared" si="0"/>
        <v>0</v>
      </c>
      <c r="W32" s="288">
        <f t="shared" si="1"/>
        <v>0</v>
      </c>
      <c r="X32" s="288">
        <f t="shared" si="2"/>
        <v>0</v>
      </c>
      <c r="Y32" s="289">
        <f t="shared" si="3"/>
        <v>0</v>
      </c>
      <c r="Z32" s="898"/>
      <c r="AA32" s="879"/>
      <c r="AB32" s="879"/>
      <c r="AC32" s="879"/>
      <c r="AD32" s="879"/>
      <c r="AE32" s="879"/>
      <c r="AF32" s="879"/>
      <c r="AG32" s="879"/>
      <c r="AH32" s="879"/>
      <c r="AI32" s="883"/>
      <c r="AJ32" s="883"/>
    </row>
    <row r="33" spans="1:36" ht="19.5" thickBot="1" x14ac:dyDescent="0.3">
      <c r="A33" s="887"/>
      <c r="B33" s="890"/>
      <c r="C33" s="902"/>
      <c r="D33" s="90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3"/>
      <c r="S33" s="283"/>
      <c r="T33" s="283"/>
      <c r="U33" s="283"/>
      <c r="V33" s="294">
        <f t="shared" si="0"/>
        <v>0</v>
      </c>
      <c r="W33" s="294">
        <f t="shared" si="1"/>
        <v>0</v>
      </c>
      <c r="X33" s="294">
        <f t="shared" si="2"/>
        <v>0</v>
      </c>
      <c r="Y33" s="295">
        <f t="shared" si="3"/>
        <v>0</v>
      </c>
      <c r="Z33" s="899"/>
      <c r="AA33" s="880"/>
      <c r="AB33" s="880"/>
      <c r="AC33" s="880"/>
      <c r="AD33" s="880"/>
      <c r="AE33" s="880"/>
      <c r="AF33" s="880"/>
      <c r="AG33" s="880"/>
      <c r="AH33" s="880"/>
      <c r="AI33" s="884"/>
      <c r="AJ33" s="884"/>
    </row>
    <row r="34" spans="1:36" ht="18.75" x14ac:dyDescent="0.25">
      <c r="A34" s="885">
        <v>8</v>
      </c>
      <c r="B34" s="888" t="s">
        <v>203</v>
      </c>
      <c r="C34" s="900" t="s">
        <v>88</v>
      </c>
      <c r="D34" s="900">
        <f>160*0.9</f>
        <v>144</v>
      </c>
      <c r="E34" s="273" t="s">
        <v>873</v>
      </c>
      <c r="F34" s="273">
        <v>0.5</v>
      </c>
      <c r="G34" s="273">
        <v>0.5</v>
      </c>
      <c r="H34" s="273">
        <v>0.5</v>
      </c>
      <c r="I34" s="273">
        <v>0.3</v>
      </c>
      <c r="J34" s="273">
        <v>0.5</v>
      </c>
      <c r="K34" s="273">
        <v>0</v>
      </c>
      <c r="L34" s="273">
        <v>0</v>
      </c>
      <c r="M34" s="273">
        <v>0</v>
      </c>
      <c r="N34" s="273">
        <v>0</v>
      </c>
      <c r="O34" s="273">
        <v>0</v>
      </c>
      <c r="P34" s="273">
        <v>0</v>
      </c>
      <c r="Q34" s="273">
        <v>0</v>
      </c>
      <c r="R34" s="361">
        <v>0.40200000000000002</v>
      </c>
      <c r="S34" s="361">
        <v>0.40300000000000002</v>
      </c>
      <c r="T34" s="361">
        <v>0.39300000000000002</v>
      </c>
      <c r="U34" s="361">
        <v>0.39400000000000002</v>
      </c>
      <c r="V34" s="286">
        <f t="shared" si="0"/>
        <v>0.5</v>
      </c>
      <c r="W34" s="286">
        <f t="shared" si="1"/>
        <v>0.4</v>
      </c>
      <c r="X34" s="286">
        <f t="shared" si="2"/>
        <v>0</v>
      </c>
      <c r="Y34" s="287">
        <f t="shared" si="3"/>
        <v>0</v>
      </c>
      <c r="Z34" s="897">
        <f>SUM(V34:V37)</f>
        <v>35.200000000000003</v>
      </c>
      <c r="AA34" s="881">
        <f>SUM(W34:W37)</f>
        <v>28</v>
      </c>
      <c r="AB34" s="881">
        <f>SUM(X34:X37)</f>
        <v>54.699999999999996</v>
      </c>
      <c r="AC34" s="881">
        <f>SUM(Y34:Y37)</f>
        <v>66.3</v>
      </c>
      <c r="AD34" s="878">
        <f t="shared" ref="AD34" si="12">Z34*0.38*0.9*SQRT(3)</f>
        <v>20.851120441837175</v>
      </c>
      <c r="AE34" s="878">
        <f t="shared" si="8"/>
        <v>16.586118533279571</v>
      </c>
      <c r="AF34" s="878">
        <f t="shared" si="8"/>
        <v>32.40216727751401</v>
      </c>
      <c r="AG34" s="878">
        <f t="shared" si="8"/>
        <v>39.273559241301257</v>
      </c>
      <c r="AH34" s="881">
        <f>MAX(Z34:AC37)</f>
        <v>66.3</v>
      </c>
      <c r="AI34" s="882">
        <f t="shared" ref="AI34" si="13">AH34*0.38*0.9*SQRT(3)</f>
        <v>39.273559241301257</v>
      </c>
      <c r="AJ34" s="882">
        <f>D34-AI34</f>
        <v>104.72644075869874</v>
      </c>
    </row>
    <row r="35" spans="1:36" ht="18.75" x14ac:dyDescent="0.25">
      <c r="A35" s="886"/>
      <c r="B35" s="889"/>
      <c r="C35" s="901"/>
      <c r="D35" s="901"/>
      <c r="E35" s="276" t="s">
        <v>29</v>
      </c>
      <c r="F35" s="276">
        <v>21.9</v>
      </c>
      <c r="G35" s="276">
        <v>32.299999999999997</v>
      </c>
      <c r="H35" s="276">
        <v>48.2</v>
      </c>
      <c r="I35" s="276">
        <v>10.1</v>
      </c>
      <c r="J35" s="276">
        <v>45.5</v>
      </c>
      <c r="K35" s="276">
        <v>26.9</v>
      </c>
      <c r="L35" s="276">
        <v>29.3</v>
      </c>
      <c r="M35" s="276">
        <v>58.5</v>
      </c>
      <c r="N35" s="276">
        <v>73.900000000000006</v>
      </c>
      <c r="O35" s="276">
        <v>38.5</v>
      </c>
      <c r="P35" s="276">
        <v>70.099999999999994</v>
      </c>
      <c r="Q35" s="276">
        <v>88</v>
      </c>
      <c r="R35" s="277">
        <v>0.40200000000000002</v>
      </c>
      <c r="S35" s="277">
        <v>0.40300000000000002</v>
      </c>
      <c r="T35" s="277">
        <v>0.39300000000000002</v>
      </c>
      <c r="U35" s="277">
        <v>0.39400000000000002</v>
      </c>
      <c r="V35" s="288">
        <f t="shared" si="0"/>
        <v>34.133333333333333</v>
      </c>
      <c r="W35" s="288">
        <f t="shared" si="1"/>
        <v>27.5</v>
      </c>
      <c r="X35" s="288">
        <f t="shared" si="2"/>
        <v>53.9</v>
      </c>
      <c r="Y35" s="289">
        <f t="shared" si="3"/>
        <v>65.533333333333331</v>
      </c>
      <c r="Z35" s="898"/>
      <c r="AA35" s="879"/>
      <c r="AB35" s="879"/>
      <c r="AC35" s="879"/>
      <c r="AD35" s="879"/>
      <c r="AE35" s="879"/>
      <c r="AF35" s="879"/>
      <c r="AG35" s="879"/>
      <c r="AH35" s="879"/>
      <c r="AI35" s="883"/>
      <c r="AJ35" s="883"/>
    </row>
    <row r="36" spans="1:36" ht="18.75" x14ac:dyDescent="0.25">
      <c r="A36" s="886"/>
      <c r="B36" s="889"/>
      <c r="C36" s="901"/>
      <c r="D36" s="901"/>
      <c r="E36" s="280" t="s">
        <v>874</v>
      </c>
      <c r="F36" s="280">
        <v>0.6</v>
      </c>
      <c r="G36" s="280">
        <v>0.6</v>
      </c>
      <c r="H36" s="280">
        <v>0.5</v>
      </c>
      <c r="I36" s="280">
        <v>0.1</v>
      </c>
      <c r="J36" s="280">
        <v>0.1</v>
      </c>
      <c r="K36" s="280">
        <v>0.1</v>
      </c>
      <c r="L36" s="280">
        <v>0.6</v>
      </c>
      <c r="M36" s="280">
        <v>0.7</v>
      </c>
      <c r="N36" s="280">
        <v>1.1000000000000001</v>
      </c>
      <c r="O36" s="280">
        <v>0.5</v>
      </c>
      <c r="P36" s="280">
        <v>0.7</v>
      </c>
      <c r="Q36" s="280">
        <v>1.1000000000000001</v>
      </c>
      <c r="R36" s="281">
        <v>0.40200000000000002</v>
      </c>
      <c r="S36" s="281">
        <v>0.40300000000000002</v>
      </c>
      <c r="T36" s="281">
        <v>0.39300000000000002</v>
      </c>
      <c r="U36" s="281">
        <v>0.39400000000000002</v>
      </c>
      <c r="V36" s="288">
        <f t="shared" si="0"/>
        <v>0.56666666666666665</v>
      </c>
      <c r="W36" s="288">
        <f t="shared" si="1"/>
        <v>0.10000000000000002</v>
      </c>
      <c r="X36" s="288">
        <f t="shared" si="2"/>
        <v>0.79999999999999993</v>
      </c>
      <c r="Y36" s="289">
        <f t="shared" si="3"/>
        <v>0.76666666666666661</v>
      </c>
      <c r="Z36" s="898"/>
      <c r="AA36" s="879"/>
      <c r="AB36" s="879"/>
      <c r="AC36" s="879"/>
      <c r="AD36" s="879"/>
      <c r="AE36" s="879"/>
      <c r="AF36" s="879"/>
      <c r="AG36" s="879"/>
      <c r="AH36" s="879"/>
      <c r="AI36" s="883"/>
      <c r="AJ36" s="883"/>
    </row>
    <row r="37" spans="1:36" ht="19.5" thickBot="1" x14ac:dyDescent="0.3">
      <c r="A37" s="887"/>
      <c r="B37" s="890"/>
      <c r="C37" s="902"/>
      <c r="D37" s="90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3"/>
      <c r="S37" s="283"/>
      <c r="T37" s="283"/>
      <c r="U37" s="283"/>
      <c r="V37" s="294">
        <f t="shared" si="0"/>
        <v>0</v>
      </c>
      <c r="W37" s="294">
        <f t="shared" si="1"/>
        <v>0</v>
      </c>
      <c r="X37" s="294">
        <f t="shared" si="2"/>
        <v>0</v>
      </c>
      <c r="Y37" s="295">
        <f t="shared" si="3"/>
        <v>0</v>
      </c>
      <c r="Z37" s="899"/>
      <c r="AA37" s="880"/>
      <c r="AB37" s="880"/>
      <c r="AC37" s="880"/>
      <c r="AD37" s="880"/>
      <c r="AE37" s="880"/>
      <c r="AF37" s="880"/>
      <c r="AG37" s="880"/>
      <c r="AH37" s="880"/>
      <c r="AI37" s="884"/>
      <c r="AJ37" s="884"/>
    </row>
    <row r="38" spans="1:36" ht="18.75" x14ac:dyDescent="0.25">
      <c r="A38" s="885">
        <v>9</v>
      </c>
      <c r="B38" s="888" t="s">
        <v>103</v>
      </c>
      <c r="C38" s="900" t="s">
        <v>61</v>
      </c>
      <c r="D38" s="900">
        <f>400*0.9</f>
        <v>360</v>
      </c>
      <c r="E38" s="273" t="s">
        <v>875</v>
      </c>
      <c r="F38" s="273">
        <v>37</v>
      </c>
      <c r="G38" s="273">
        <v>43.8</v>
      </c>
      <c r="H38" s="273">
        <v>14.2</v>
      </c>
      <c r="I38" s="273">
        <v>42.1</v>
      </c>
      <c r="J38" s="273">
        <v>23.9</v>
      </c>
      <c r="K38" s="273">
        <v>40.5</v>
      </c>
      <c r="L38" s="273">
        <v>11</v>
      </c>
      <c r="M38" s="273">
        <v>3.5</v>
      </c>
      <c r="N38" s="273">
        <v>13.4</v>
      </c>
      <c r="O38" s="273">
        <v>10.8</v>
      </c>
      <c r="P38" s="273">
        <v>3.8</v>
      </c>
      <c r="Q38" s="273">
        <v>19.899999999999999</v>
      </c>
      <c r="R38" s="361">
        <v>0.40200000000000002</v>
      </c>
      <c r="S38" s="361">
        <v>0.40200000000000002</v>
      </c>
      <c r="T38" s="361">
        <v>0.39800000000000002</v>
      </c>
      <c r="U38" s="361">
        <v>0.39900000000000002</v>
      </c>
      <c r="V38" s="286">
        <f t="shared" si="0"/>
        <v>31.666666666666668</v>
      </c>
      <c r="W38" s="286">
        <f t="shared" si="1"/>
        <v>35.5</v>
      </c>
      <c r="X38" s="286">
        <f t="shared" si="2"/>
        <v>9.2999999999999989</v>
      </c>
      <c r="Y38" s="287">
        <f t="shared" si="3"/>
        <v>11.5</v>
      </c>
      <c r="Z38" s="897">
        <f>SUM(V38:V41)</f>
        <v>39.700000000000003</v>
      </c>
      <c r="AA38" s="881">
        <f>SUM(W38:W41)</f>
        <v>43.033333333333331</v>
      </c>
      <c r="AB38" s="881">
        <f>SUM(X38:X41)</f>
        <v>10.266666666666666</v>
      </c>
      <c r="AC38" s="881">
        <f>SUM(Y38:Y41)</f>
        <v>14.5</v>
      </c>
      <c r="AD38" s="878">
        <f t="shared" ref="AD38" si="14">Z38*0.38*0.9*SQRT(3)</f>
        <v>23.516746634685678</v>
      </c>
      <c r="AE38" s="878">
        <f t="shared" si="8"/>
        <v>25.491284555314195</v>
      </c>
      <c r="AF38" s="878">
        <f t="shared" si="8"/>
        <v>6.0815767955358409</v>
      </c>
      <c r="AG38" s="878">
        <f t="shared" si="8"/>
        <v>8.5892399547340617</v>
      </c>
      <c r="AH38" s="881">
        <f>MAX(Z38:AC41)</f>
        <v>43.033333333333331</v>
      </c>
      <c r="AI38" s="882">
        <f t="shared" ref="AI38" si="15">AH38*0.38*0.9*SQRT(3)</f>
        <v>25.491284555314195</v>
      </c>
      <c r="AJ38" s="882">
        <f>D38-AI38</f>
        <v>334.50871544468578</v>
      </c>
    </row>
    <row r="39" spans="1:36" ht="18.75" x14ac:dyDescent="0.25">
      <c r="A39" s="886"/>
      <c r="B39" s="889"/>
      <c r="C39" s="901"/>
      <c r="D39" s="901"/>
      <c r="E39" s="276" t="s">
        <v>876</v>
      </c>
      <c r="F39" s="276">
        <v>6.6</v>
      </c>
      <c r="G39" s="276">
        <v>9.1999999999999993</v>
      </c>
      <c r="H39" s="276">
        <v>8.3000000000000007</v>
      </c>
      <c r="I39" s="276">
        <v>8.3000000000000007</v>
      </c>
      <c r="J39" s="276">
        <v>8.4</v>
      </c>
      <c r="K39" s="276">
        <v>5.9</v>
      </c>
      <c r="L39" s="276">
        <v>0.6</v>
      </c>
      <c r="M39" s="276">
        <v>0.8</v>
      </c>
      <c r="N39" s="276">
        <v>1.5</v>
      </c>
      <c r="O39" s="276">
        <v>5.5</v>
      </c>
      <c r="P39" s="276">
        <v>1.3</v>
      </c>
      <c r="Q39" s="276">
        <v>2.2000000000000002</v>
      </c>
      <c r="R39" s="277">
        <v>0.40200000000000002</v>
      </c>
      <c r="S39" s="277">
        <v>0.40200000000000002</v>
      </c>
      <c r="T39" s="277">
        <v>0.39800000000000002</v>
      </c>
      <c r="U39" s="277">
        <v>0.39900000000000002</v>
      </c>
      <c r="V39" s="288">
        <f t="shared" si="0"/>
        <v>8.0333333333333332</v>
      </c>
      <c r="W39" s="288">
        <f t="shared" si="1"/>
        <v>7.5333333333333341</v>
      </c>
      <c r="X39" s="288">
        <f t="shared" si="2"/>
        <v>0.96666666666666667</v>
      </c>
      <c r="Y39" s="289">
        <f t="shared" si="3"/>
        <v>3</v>
      </c>
      <c r="Z39" s="898"/>
      <c r="AA39" s="879"/>
      <c r="AB39" s="879"/>
      <c r="AC39" s="879"/>
      <c r="AD39" s="879"/>
      <c r="AE39" s="879"/>
      <c r="AF39" s="879"/>
      <c r="AG39" s="879"/>
      <c r="AH39" s="879"/>
      <c r="AI39" s="883"/>
      <c r="AJ39" s="883"/>
    </row>
    <row r="40" spans="1:36" ht="18.75" x14ac:dyDescent="0.25">
      <c r="A40" s="886"/>
      <c r="B40" s="889"/>
      <c r="C40" s="901"/>
      <c r="D40" s="901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1"/>
      <c r="S40" s="281"/>
      <c r="T40" s="281"/>
      <c r="U40" s="281"/>
      <c r="V40" s="288">
        <f t="shared" si="0"/>
        <v>0</v>
      </c>
      <c r="W40" s="288">
        <f t="shared" si="1"/>
        <v>0</v>
      </c>
      <c r="X40" s="288">
        <f t="shared" si="2"/>
        <v>0</v>
      </c>
      <c r="Y40" s="289">
        <f t="shared" si="3"/>
        <v>0</v>
      </c>
      <c r="Z40" s="898"/>
      <c r="AA40" s="879"/>
      <c r="AB40" s="879"/>
      <c r="AC40" s="879"/>
      <c r="AD40" s="879"/>
      <c r="AE40" s="879"/>
      <c r="AF40" s="879"/>
      <c r="AG40" s="879"/>
      <c r="AH40" s="879"/>
      <c r="AI40" s="883"/>
      <c r="AJ40" s="883"/>
    </row>
    <row r="41" spans="1:36" ht="19.5" thickBot="1" x14ac:dyDescent="0.3">
      <c r="A41" s="887"/>
      <c r="B41" s="890"/>
      <c r="C41" s="902"/>
      <c r="D41" s="90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3"/>
      <c r="S41" s="283"/>
      <c r="T41" s="283"/>
      <c r="U41" s="283"/>
      <c r="V41" s="294">
        <f t="shared" si="0"/>
        <v>0</v>
      </c>
      <c r="W41" s="294">
        <f t="shared" si="1"/>
        <v>0</v>
      </c>
      <c r="X41" s="294">
        <f t="shared" si="2"/>
        <v>0</v>
      </c>
      <c r="Y41" s="295">
        <f t="shared" si="3"/>
        <v>0</v>
      </c>
      <c r="Z41" s="899"/>
      <c r="AA41" s="880"/>
      <c r="AB41" s="880"/>
      <c r="AC41" s="880"/>
      <c r="AD41" s="880"/>
      <c r="AE41" s="880"/>
      <c r="AF41" s="880"/>
      <c r="AG41" s="880"/>
      <c r="AH41" s="880"/>
      <c r="AI41" s="884"/>
      <c r="AJ41" s="884"/>
    </row>
    <row r="42" spans="1:36" ht="18.75" x14ac:dyDescent="0.25">
      <c r="A42" s="885">
        <v>10</v>
      </c>
      <c r="B42" s="888" t="s">
        <v>108</v>
      </c>
      <c r="C42" s="900" t="s">
        <v>104</v>
      </c>
      <c r="D42" s="900">
        <f>250*0.9</f>
        <v>225</v>
      </c>
      <c r="E42" s="273" t="s">
        <v>877</v>
      </c>
      <c r="F42" s="273">
        <v>51.8</v>
      </c>
      <c r="G42" s="273">
        <v>44.9</v>
      </c>
      <c r="H42" s="273">
        <v>37.200000000000003</v>
      </c>
      <c r="I42" s="273">
        <v>67.099999999999994</v>
      </c>
      <c r="J42" s="273">
        <v>51.4</v>
      </c>
      <c r="K42" s="273">
        <v>52.3</v>
      </c>
      <c r="L42" s="273">
        <v>36.9</v>
      </c>
      <c r="M42" s="273">
        <v>36.799999999999997</v>
      </c>
      <c r="N42" s="273">
        <v>52</v>
      </c>
      <c r="O42" s="273">
        <v>47.6</v>
      </c>
      <c r="P42" s="273">
        <v>54.3</v>
      </c>
      <c r="Q42" s="273">
        <v>48.8</v>
      </c>
      <c r="R42" s="361">
        <v>0.39</v>
      </c>
      <c r="S42" s="361">
        <v>0.38500000000000001</v>
      </c>
      <c r="T42" s="361">
        <v>0.39500000000000002</v>
      </c>
      <c r="U42" s="361">
        <v>0.4</v>
      </c>
      <c r="V42" s="286">
        <f t="shared" si="0"/>
        <v>44.633333333333326</v>
      </c>
      <c r="W42" s="286">
        <f t="shared" si="1"/>
        <v>56.933333333333337</v>
      </c>
      <c r="X42" s="286">
        <f t="shared" si="2"/>
        <v>41.9</v>
      </c>
      <c r="Y42" s="287">
        <f t="shared" si="3"/>
        <v>50.233333333333327</v>
      </c>
      <c r="Z42" s="897">
        <f>SUM(V42:V45)</f>
        <v>56.599999999999994</v>
      </c>
      <c r="AA42" s="881">
        <f>SUM(W42:W45)</f>
        <v>65.7</v>
      </c>
      <c r="AB42" s="881">
        <f>SUM(X42:X45)</f>
        <v>55.8</v>
      </c>
      <c r="AC42" s="881">
        <f>SUM(Y42:Y45)</f>
        <v>65.73333333333332</v>
      </c>
      <c r="AD42" s="878">
        <f t="shared" ref="AD42:AG60" si="16">Z42*0.38*0.9*SQRT(3)</f>
        <v>33.527653892272269</v>
      </c>
      <c r="AE42" s="878">
        <f t="shared" si="16"/>
        <v>38.918142415588129</v>
      </c>
      <c r="AF42" s="878">
        <f t="shared" si="16"/>
        <v>33.053764791321427</v>
      </c>
      <c r="AG42" s="878">
        <f t="shared" si="16"/>
        <v>38.937887794794406</v>
      </c>
      <c r="AH42" s="881">
        <f>MAX(Z42:AC45)</f>
        <v>65.73333333333332</v>
      </c>
      <c r="AI42" s="882">
        <f t="shared" ref="AI42" si="17">AH42*0.38*0.9*SQRT(3)</f>
        <v>38.937887794794406</v>
      </c>
      <c r="AJ42" s="882">
        <f>D42-AI42</f>
        <v>186.06211220520561</v>
      </c>
    </row>
    <row r="43" spans="1:36" ht="18.75" x14ac:dyDescent="0.25">
      <c r="A43" s="886"/>
      <c r="B43" s="889"/>
      <c r="C43" s="901"/>
      <c r="D43" s="901"/>
      <c r="E43" s="276" t="s">
        <v>515</v>
      </c>
      <c r="F43" s="276">
        <v>0.9</v>
      </c>
      <c r="G43" s="276">
        <v>0.8</v>
      </c>
      <c r="H43" s="276">
        <v>0.8</v>
      </c>
      <c r="I43" s="276">
        <v>0.2</v>
      </c>
      <c r="J43" s="276">
        <v>0</v>
      </c>
      <c r="K43" s="276">
        <v>0.2</v>
      </c>
      <c r="L43" s="276">
        <v>0</v>
      </c>
      <c r="M43" s="276">
        <v>0</v>
      </c>
      <c r="N43" s="276">
        <v>0</v>
      </c>
      <c r="O43" s="276">
        <v>0</v>
      </c>
      <c r="P43" s="276">
        <v>0</v>
      </c>
      <c r="Q43" s="276">
        <v>0</v>
      </c>
      <c r="R43" s="277">
        <v>0.39</v>
      </c>
      <c r="S43" s="277">
        <v>0.38500000000000001</v>
      </c>
      <c r="T43" s="277">
        <v>0.39500000000000002</v>
      </c>
      <c r="U43" s="277">
        <v>0.4</v>
      </c>
      <c r="V43" s="288">
        <f t="shared" si="0"/>
        <v>0.83333333333333337</v>
      </c>
      <c r="W43" s="288">
        <f t="shared" si="1"/>
        <v>0.2</v>
      </c>
      <c r="X43" s="288">
        <f t="shared" si="2"/>
        <v>0</v>
      </c>
      <c r="Y43" s="289">
        <f t="shared" si="3"/>
        <v>0</v>
      </c>
      <c r="Z43" s="898"/>
      <c r="AA43" s="879"/>
      <c r="AB43" s="879"/>
      <c r="AC43" s="879"/>
      <c r="AD43" s="879"/>
      <c r="AE43" s="879"/>
      <c r="AF43" s="879"/>
      <c r="AG43" s="879"/>
      <c r="AH43" s="879"/>
      <c r="AI43" s="883"/>
      <c r="AJ43" s="883"/>
    </row>
    <row r="44" spans="1:36" ht="18.75" x14ac:dyDescent="0.25">
      <c r="A44" s="886"/>
      <c r="B44" s="889"/>
      <c r="C44" s="901"/>
      <c r="D44" s="901"/>
      <c r="E44" s="280" t="s">
        <v>878</v>
      </c>
      <c r="F44" s="280">
        <v>9.4</v>
      </c>
      <c r="G44" s="280">
        <v>9.6</v>
      </c>
      <c r="H44" s="280">
        <v>14.4</v>
      </c>
      <c r="I44" s="280">
        <v>7.5</v>
      </c>
      <c r="J44" s="280">
        <v>6.9</v>
      </c>
      <c r="K44" s="280">
        <v>11.3</v>
      </c>
      <c r="L44" s="280">
        <v>12.6</v>
      </c>
      <c r="M44" s="280">
        <v>12.6</v>
      </c>
      <c r="N44" s="280">
        <v>16.5</v>
      </c>
      <c r="O44" s="280">
        <v>14.2</v>
      </c>
      <c r="P44" s="280">
        <v>14.2</v>
      </c>
      <c r="Q44" s="280">
        <v>18.100000000000001</v>
      </c>
      <c r="R44" s="281">
        <v>0.39</v>
      </c>
      <c r="S44" s="281">
        <v>0.38500000000000001</v>
      </c>
      <c r="T44" s="281">
        <v>0.39500000000000002</v>
      </c>
      <c r="U44" s="281">
        <v>0.4</v>
      </c>
      <c r="V44" s="288">
        <f t="shared" si="0"/>
        <v>11.133333333333333</v>
      </c>
      <c r="W44" s="288">
        <f t="shared" si="1"/>
        <v>8.5666666666666682</v>
      </c>
      <c r="X44" s="288">
        <f t="shared" si="2"/>
        <v>13.9</v>
      </c>
      <c r="Y44" s="289">
        <f t="shared" si="3"/>
        <v>15.5</v>
      </c>
      <c r="Z44" s="898"/>
      <c r="AA44" s="879"/>
      <c r="AB44" s="879"/>
      <c r="AC44" s="879"/>
      <c r="AD44" s="879"/>
      <c r="AE44" s="879"/>
      <c r="AF44" s="879"/>
      <c r="AG44" s="879"/>
      <c r="AH44" s="879"/>
      <c r="AI44" s="883"/>
      <c r="AJ44" s="883"/>
    </row>
    <row r="45" spans="1:36" ht="19.5" thickBot="1" x14ac:dyDescent="0.3">
      <c r="A45" s="887"/>
      <c r="B45" s="890"/>
      <c r="C45" s="902"/>
      <c r="D45" s="90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3"/>
      <c r="S45" s="283"/>
      <c r="T45" s="283"/>
      <c r="U45" s="283"/>
      <c r="V45" s="294">
        <f t="shared" si="0"/>
        <v>0</v>
      </c>
      <c r="W45" s="294">
        <f t="shared" si="1"/>
        <v>0</v>
      </c>
      <c r="X45" s="294">
        <f t="shared" si="2"/>
        <v>0</v>
      </c>
      <c r="Y45" s="295">
        <f t="shared" si="3"/>
        <v>0</v>
      </c>
      <c r="Z45" s="899"/>
      <c r="AA45" s="880"/>
      <c r="AB45" s="880"/>
      <c r="AC45" s="880"/>
      <c r="AD45" s="880"/>
      <c r="AE45" s="880"/>
      <c r="AF45" s="880"/>
      <c r="AG45" s="880"/>
      <c r="AH45" s="880"/>
      <c r="AI45" s="884"/>
      <c r="AJ45" s="884"/>
    </row>
    <row r="46" spans="1:36" ht="18.75" x14ac:dyDescent="0.25">
      <c r="A46" s="885">
        <v>11</v>
      </c>
      <c r="B46" s="888" t="s">
        <v>111</v>
      </c>
      <c r="C46" s="921" t="s">
        <v>879</v>
      </c>
      <c r="D46" s="921">
        <f>(300+300)*0.9</f>
        <v>540</v>
      </c>
      <c r="E46" s="273" t="s">
        <v>48</v>
      </c>
      <c r="F46" s="273">
        <v>7.3</v>
      </c>
      <c r="G46" s="273">
        <v>3.5</v>
      </c>
      <c r="H46" s="273">
        <v>0</v>
      </c>
      <c r="I46" s="273">
        <v>7.2</v>
      </c>
      <c r="J46" s="273">
        <v>3.5</v>
      </c>
      <c r="K46" s="273">
        <v>0</v>
      </c>
      <c r="L46" s="273">
        <v>6.2</v>
      </c>
      <c r="M46" s="273">
        <v>3.3</v>
      </c>
      <c r="N46" s="273">
        <v>0</v>
      </c>
      <c r="O46" s="273">
        <v>6.2</v>
      </c>
      <c r="P46" s="273">
        <v>3.2</v>
      </c>
      <c r="Q46" s="273">
        <v>0</v>
      </c>
      <c r="R46" s="361">
        <v>0.40300000000000002</v>
      </c>
      <c r="S46" s="361">
        <v>0.40300000000000002</v>
      </c>
      <c r="T46" s="361">
        <v>0.04</v>
      </c>
      <c r="U46" s="361">
        <v>0.04</v>
      </c>
      <c r="V46" s="286">
        <f t="shared" si="0"/>
        <v>5.4</v>
      </c>
      <c r="W46" s="286">
        <f t="shared" si="1"/>
        <v>5.35</v>
      </c>
      <c r="X46" s="286">
        <f t="shared" si="2"/>
        <v>4.75</v>
      </c>
      <c r="Y46" s="287">
        <f t="shared" si="3"/>
        <v>4.7</v>
      </c>
      <c r="Z46" s="897">
        <f>SUM(V46:V53)</f>
        <v>42</v>
      </c>
      <c r="AA46" s="881">
        <f>SUM(W46:W53)</f>
        <v>41.05</v>
      </c>
      <c r="AB46" s="881">
        <f>SUM(X46:X53)</f>
        <v>43.449999999999996</v>
      </c>
      <c r="AC46" s="881">
        <f>SUM(Y46:Y53)</f>
        <v>52.533333333333331</v>
      </c>
      <c r="AD46" s="878">
        <f t="shared" ref="AD46" si="18">Z46*0.38*0.9*SQRT(3)</f>
        <v>24.879177799919354</v>
      </c>
      <c r="AE46" s="878">
        <f t="shared" si="16"/>
        <v>24.316434492540221</v>
      </c>
      <c r="AF46" s="878">
        <f t="shared" si="16"/>
        <v>25.738101795392758</v>
      </c>
      <c r="AG46" s="878">
        <f t="shared" si="16"/>
        <v>31.118717629105475</v>
      </c>
      <c r="AH46" s="881">
        <f>MAX(Z46:AC53)</f>
        <v>52.533333333333331</v>
      </c>
      <c r="AI46" s="882">
        <f t="shared" ref="AI46" si="19">AH46*0.38*0.9*SQRT(3)</f>
        <v>31.118717629105475</v>
      </c>
      <c r="AJ46" s="882">
        <f>D46-AI46</f>
        <v>508.8812823708945</v>
      </c>
    </row>
    <row r="47" spans="1:36" ht="18.75" x14ac:dyDescent="0.25">
      <c r="A47" s="886"/>
      <c r="B47" s="889"/>
      <c r="C47" s="922"/>
      <c r="D47" s="922"/>
      <c r="E47" s="276" t="s">
        <v>643</v>
      </c>
      <c r="F47" s="276">
        <v>1.6</v>
      </c>
      <c r="G47" s="276">
        <v>1.9</v>
      </c>
      <c r="H47" s="276">
        <v>1.5</v>
      </c>
      <c r="I47" s="276">
        <v>1.7</v>
      </c>
      <c r="J47" s="276">
        <v>2</v>
      </c>
      <c r="K47" s="276">
        <v>1.6</v>
      </c>
      <c r="L47" s="276">
        <v>2</v>
      </c>
      <c r="M47" s="276">
        <v>2.2000000000000002</v>
      </c>
      <c r="N47" s="276">
        <v>2.2000000000000002</v>
      </c>
      <c r="O47" s="276">
        <v>2.1</v>
      </c>
      <c r="P47" s="276">
        <v>4.2</v>
      </c>
      <c r="Q47" s="276">
        <v>2</v>
      </c>
      <c r="R47" s="277">
        <v>0.40300000000000002</v>
      </c>
      <c r="S47" s="277">
        <v>0.40300000000000002</v>
      </c>
      <c r="T47" s="277">
        <v>0.04</v>
      </c>
      <c r="U47" s="277">
        <v>0.04</v>
      </c>
      <c r="V47" s="288">
        <f t="shared" si="0"/>
        <v>1.6666666666666667</v>
      </c>
      <c r="W47" s="288">
        <f t="shared" si="1"/>
        <v>1.7666666666666668</v>
      </c>
      <c r="X47" s="288">
        <f t="shared" si="2"/>
        <v>2.1333333333333333</v>
      </c>
      <c r="Y47" s="289">
        <f t="shared" si="3"/>
        <v>2.7666666666666671</v>
      </c>
      <c r="Z47" s="898"/>
      <c r="AA47" s="879"/>
      <c r="AB47" s="879"/>
      <c r="AC47" s="879"/>
      <c r="AD47" s="879"/>
      <c r="AE47" s="879"/>
      <c r="AF47" s="879"/>
      <c r="AG47" s="879"/>
      <c r="AH47" s="879"/>
      <c r="AI47" s="883"/>
      <c r="AJ47" s="883"/>
    </row>
    <row r="48" spans="1:36" ht="18.75" x14ac:dyDescent="0.25">
      <c r="A48" s="886"/>
      <c r="B48" s="889"/>
      <c r="C48" s="922"/>
      <c r="D48" s="922"/>
      <c r="E48" s="280" t="s">
        <v>880</v>
      </c>
      <c r="F48" s="280">
        <v>5.9</v>
      </c>
      <c r="G48" s="280">
        <v>3.6</v>
      </c>
      <c r="H48" s="280">
        <v>24</v>
      </c>
      <c r="I48" s="280">
        <v>11.5</v>
      </c>
      <c r="J48" s="280">
        <v>4.4000000000000004</v>
      </c>
      <c r="K48" s="280">
        <v>23.6</v>
      </c>
      <c r="L48" s="280">
        <v>13.7</v>
      </c>
      <c r="M48" s="280">
        <v>5.6</v>
      </c>
      <c r="N48" s="280">
        <v>39.799999999999997</v>
      </c>
      <c r="O48" s="280">
        <v>22.8</v>
      </c>
      <c r="P48" s="280">
        <v>8.8000000000000007</v>
      </c>
      <c r="Q48" s="280">
        <v>56.5</v>
      </c>
      <c r="R48" s="277">
        <v>0.40300000000000002</v>
      </c>
      <c r="S48" s="277">
        <v>0.40300000000000002</v>
      </c>
      <c r="T48" s="277">
        <v>0.04</v>
      </c>
      <c r="U48" s="277">
        <v>0.04</v>
      </c>
      <c r="V48" s="288">
        <f t="shared" si="0"/>
        <v>11.166666666666666</v>
      </c>
      <c r="W48" s="288">
        <f t="shared" si="1"/>
        <v>13.166666666666666</v>
      </c>
      <c r="X48" s="288">
        <f t="shared" si="2"/>
        <v>19.7</v>
      </c>
      <c r="Y48" s="289">
        <f t="shared" si="3"/>
        <v>29.366666666666664</v>
      </c>
      <c r="Z48" s="898"/>
      <c r="AA48" s="879"/>
      <c r="AB48" s="879"/>
      <c r="AC48" s="879"/>
      <c r="AD48" s="879"/>
      <c r="AE48" s="879"/>
      <c r="AF48" s="879"/>
      <c r="AG48" s="879"/>
      <c r="AH48" s="879"/>
      <c r="AI48" s="883"/>
      <c r="AJ48" s="883"/>
    </row>
    <row r="49" spans="1:36" ht="18.75" x14ac:dyDescent="0.25">
      <c r="A49" s="886"/>
      <c r="B49" s="889"/>
      <c r="C49" s="922"/>
      <c r="D49" s="922"/>
      <c r="E49" s="276" t="s">
        <v>881</v>
      </c>
      <c r="F49" s="276">
        <v>1.5</v>
      </c>
      <c r="G49" s="276">
        <v>1.2</v>
      </c>
      <c r="H49" s="276">
        <v>2</v>
      </c>
      <c r="I49" s="276">
        <v>1.4</v>
      </c>
      <c r="J49" s="276">
        <v>1.3</v>
      </c>
      <c r="K49" s="276">
        <v>1.4</v>
      </c>
      <c r="L49" s="276">
        <v>9.8000000000000007</v>
      </c>
      <c r="M49" s="276">
        <v>1.6</v>
      </c>
      <c r="N49" s="276">
        <v>3.1</v>
      </c>
      <c r="O49" s="276">
        <v>1.6</v>
      </c>
      <c r="P49" s="276">
        <v>1.5</v>
      </c>
      <c r="Q49" s="276">
        <v>1.7</v>
      </c>
      <c r="R49" s="277">
        <v>0.40300000000000002</v>
      </c>
      <c r="S49" s="277">
        <v>0.40300000000000002</v>
      </c>
      <c r="T49" s="277">
        <v>0.04</v>
      </c>
      <c r="U49" s="277">
        <v>0.04</v>
      </c>
      <c r="V49" s="288">
        <f t="shared" si="0"/>
        <v>1.5666666666666667</v>
      </c>
      <c r="W49" s="288">
        <f t="shared" si="1"/>
        <v>1.3666666666666665</v>
      </c>
      <c r="X49" s="288">
        <f t="shared" si="2"/>
        <v>4.833333333333333</v>
      </c>
      <c r="Y49" s="289">
        <f t="shared" si="3"/>
        <v>1.5999999999999999</v>
      </c>
      <c r="Z49" s="898"/>
      <c r="AA49" s="879"/>
      <c r="AB49" s="879"/>
      <c r="AC49" s="879"/>
      <c r="AD49" s="879"/>
      <c r="AE49" s="879"/>
      <c r="AF49" s="879"/>
      <c r="AG49" s="879"/>
      <c r="AH49" s="879"/>
      <c r="AI49" s="883"/>
      <c r="AJ49" s="883"/>
    </row>
    <row r="50" spans="1:36" ht="18.75" x14ac:dyDescent="0.25">
      <c r="A50" s="886"/>
      <c r="B50" s="889"/>
      <c r="C50" s="922"/>
      <c r="D50" s="922"/>
      <c r="E50" s="280" t="s">
        <v>882</v>
      </c>
      <c r="F50" s="280">
        <v>14.3</v>
      </c>
      <c r="G50" s="280">
        <v>31.5</v>
      </c>
      <c r="H50" s="280">
        <v>20.8</v>
      </c>
      <c r="I50" s="280">
        <v>11.2</v>
      </c>
      <c r="J50" s="280">
        <v>21.3</v>
      </c>
      <c r="K50" s="280">
        <v>25.7</v>
      </c>
      <c r="L50" s="280">
        <v>4.4000000000000004</v>
      </c>
      <c r="M50" s="280">
        <v>4.9000000000000004</v>
      </c>
      <c r="N50" s="280">
        <v>26.8</v>
      </c>
      <c r="O50" s="280">
        <v>5.2</v>
      </c>
      <c r="P50" s="280">
        <v>16</v>
      </c>
      <c r="Q50" s="280">
        <v>21.1</v>
      </c>
      <c r="R50" s="277">
        <v>0.40300000000000002</v>
      </c>
      <c r="S50" s="277">
        <v>0.40300000000000002</v>
      </c>
      <c r="T50" s="277">
        <v>0.04</v>
      </c>
      <c r="U50" s="277">
        <v>0.04</v>
      </c>
      <c r="V50" s="288">
        <f t="shared" si="0"/>
        <v>22.2</v>
      </c>
      <c r="W50" s="288">
        <f t="shared" si="1"/>
        <v>19.400000000000002</v>
      </c>
      <c r="X50" s="288">
        <f t="shared" si="2"/>
        <v>12.033333333333333</v>
      </c>
      <c r="Y50" s="289">
        <f t="shared" si="3"/>
        <v>14.1</v>
      </c>
      <c r="Z50" s="898"/>
      <c r="AA50" s="879"/>
      <c r="AB50" s="879"/>
      <c r="AC50" s="879"/>
      <c r="AD50" s="879"/>
      <c r="AE50" s="879"/>
      <c r="AF50" s="879"/>
      <c r="AG50" s="879"/>
      <c r="AH50" s="879"/>
      <c r="AI50" s="883"/>
      <c r="AJ50" s="883"/>
    </row>
    <row r="51" spans="1:36" ht="18.75" x14ac:dyDescent="0.25">
      <c r="A51" s="886"/>
      <c r="B51" s="889"/>
      <c r="C51" s="922"/>
      <c r="D51" s="922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7"/>
      <c r="S51" s="277"/>
      <c r="T51" s="277"/>
      <c r="U51" s="277"/>
      <c r="V51" s="288">
        <f t="shared" si="0"/>
        <v>0</v>
      </c>
      <c r="W51" s="288">
        <f t="shared" si="1"/>
        <v>0</v>
      </c>
      <c r="X51" s="288">
        <f t="shared" si="2"/>
        <v>0</v>
      </c>
      <c r="Y51" s="289">
        <f t="shared" si="3"/>
        <v>0</v>
      </c>
      <c r="Z51" s="898"/>
      <c r="AA51" s="879"/>
      <c r="AB51" s="879"/>
      <c r="AC51" s="879"/>
      <c r="AD51" s="879"/>
      <c r="AE51" s="879"/>
      <c r="AF51" s="879"/>
      <c r="AG51" s="879"/>
      <c r="AH51" s="879"/>
      <c r="AI51" s="883"/>
      <c r="AJ51" s="883"/>
    </row>
    <row r="52" spans="1:36" ht="18.75" x14ac:dyDescent="0.25">
      <c r="A52" s="886"/>
      <c r="B52" s="889"/>
      <c r="C52" s="922"/>
      <c r="D52" s="922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1"/>
      <c r="S52" s="281"/>
      <c r="T52" s="281"/>
      <c r="U52" s="281"/>
      <c r="V52" s="288">
        <f t="shared" si="0"/>
        <v>0</v>
      </c>
      <c r="W52" s="288">
        <f t="shared" si="1"/>
        <v>0</v>
      </c>
      <c r="X52" s="288">
        <f t="shared" si="2"/>
        <v>0</v>
      </c>
      <c r="Y52" s="289">
        <f t="shared" si="3"/>
        <v>0</v>
      </c>
      <c r="Z52" s="898"/>
      <c r="AA52" s="879"/>
      <c r="AB52" s="879"/>
      <c r="AC52" s="879"/>
      <c r="AD52" s="879"/>
      <c r="AE52" s="879"/>
      <c r="AF52" s="879"/>
      <c r="AG52" s="879"/>
      <c r="AH52" s="879"/>
      <c r="AI52" s="883"/>
      <c r="AJ52" s="883"/>
    </row>
    <row r="53" spans="1:36" ht="19.5" thickBot="1" x14ac:dyDescent="0.3">
      <c r="A53" s="887"/>
      <c r="B53" s="890"/>
      <c r="C53" s="923"/>
      <c r="D53" s="923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3"/>
      <c r="S53" s="283"/>
      <c r="T53" s="283"/>
      <c r="U53" s="283"/>
      <c r="V53" s="294">
        <f t="shared" si="0"/>
        <v>0</v>
      </c>
      <c r="W53" s="294">
        <f t="shared" si="1"/>
        <v>0</v>
      </c>
      <c r="X53" s="294">
        <f t="shared" si="2"/>
        <v>0</v>
      </c>
      <c r="Y53" s="295">
        <f t="shared" si="3"/>
        <v>0</v>
      </c>
      <c r="Z53" s="899"/>
      <c r="AA53" s="880"/>
      <c r="AB53" s="880"/>
      <c r="AC53" s="880"/>
      <c r="AD53" s="880"/>
      <c r="AE53" s="880"/>
      <c r="AF53" s="880"/>
      <c r="AG53" s="880"/>
      <c r="AH53" s="880"/>
      <c r="AI53" s="884"/>
      <c r="AJ53" s="884"/>
    </row>
    <row r="54" spans="1:36" ht="18.75" x14ac:dyDescent="0.25">
      <c r="A54" s="885">
        <v>12</v>
      </c>
      <c r="B54" s="888" t="s">
        <v>403</v>
      </c>
      <c r="C54" s="900" t="s">
        <v>88</v>
      </c>
      <c r="D54" s="900">
        <f>160*0.9</f>
        <v>144</v>
      </c>
      <c r="E54" s="273" t="s">
        <v>883</v>
      </c>
      <c r="F54" s="273">
        <v>25.2</v>
      </c>
      <c r="G54" s="273">
        <v>22.3</v>
      </c>
      <c r="H54" s="273">
        <v>32.9</v>
      </c>
      <c r="I54" s="273">
        <v>32.1</v>
      </c>
      <c r="J54" s="273">
        <v>20.8</v>
      </c>
      <c r="K54" s="273">
        <v>30.3</v>
      </c>
      <c r="L54" s="273">
        <v>17.399999999999999</v>
      </c>
      <c r="M54" s="273">
        <v>38.6</v>
      </c>
      <c r="N54" s="273">
        <v>26</v>
      </c>
      <c r="O54" s="273">
        <v>18.3</v>
      </c>
      <c r="P54" s="273">
        <v>42.5</v>
      </c>
      <c r="Q54" s="273">
        <v>28.6</v>
      </c>
      <c r="R54" s="361">
        <v>0.40899999999999997</v>
      </c>
      <c r="S54" s="361">
        <v>0.40500000000000003</v>
      </c>
      <c r="T54" s="361">
        <v>0.40799999999999997</v>
      </c>
      <c r="U54" s="361">
        <v>0.41</v>
      </c>
      <c r="V54" s="286">
        <f t="shared" si="0"/>
        <v>26.8</v>
      </c>
      <c r="W54" s="286">
        <f t="shared" si="1"/>
        <v>27.733333333333334</v>
      </c>
      <c r="X54" s="286">
        <f t="shared" si="2"/>
        <v>27.333333333333332</v>
      </c>
      <c r="Y54" s="287">
        <f t="shared" si="3"/>
        <v>29.8</v>
      </c>
      <c r="Z54" s="897">
        <f>SUM(V54:V59)</f>
        <v>55.566666666666677</v>
      </c>
      <c r="AA54" s="881">
        <f>SUM(W54:W59)</f>
        <v>45.5</v>
      </c>
      <c r="AB54" s="881">
        <f>SUM(X54:X59)</f>
        <v>48.266666666666666</v>
      </c>
      <c r="AC54" s="881">
        <f>SUM(Y54:Y59)</f>
        <v>49.433333333333337</v>
      </c>
      <c r="AD54" s="878">
        <f t="shared" ref="AD54" si="20">Z54*0.38*0.9*SQRT(3)</f>
        <v>32.915547136877436</v>
      </c>
      <c r="AE54" s="878">
        <f t="shared" si="16"/>
        <v>26.952442616579297</v>
      </c>
      <c r="AF54" s="878">
        <f t="shared" si="16"/>
        <v>28.591309090700971</v>
      </c>
      <c r="AG54" s="878">
        <f t="shared" si="16"/>
        <v>29.282397362920953</v>
      </c>
      <c r="AH54" s="881">
        <f>MAX(Z54:AC59)</f>
        <v>55.566666666666677</v>
      </c>
      <c r="AI54" s="882">
        <f t="shared" ref="AI54" si="21">AH54*0.38*0.9*SQRT(3)</f>
        <v>32.915547136877436</v>
      </c>
      <c r="AJ54" s="882">
        <f>D54-AI54</f>
        <v>111.08445286312256</v>
      </c>
    </row>
    <row r="55" spans="1:36" ht="18.75" x14ac:dyDescent="0.25">
      <c r="A55" s="886"/>
      <c r="B55" s="889"/>
      <c r="C55" s="901"/>
      <c r="D55" s="901"/>
      <c r="E55" s="276" t="s">
        <v>884</v>
      </c>
      <c r="F55" s="276">
        <v>16.100000000000001</v>
      </c>
      <c r="G55" s="276">
        <v>1.1000000000000001</v>
      </c>
      <c r="H55" s="276">
        <v>1.2</v>
      </c>
      <c r="I55" s="276">
        <v>0.1</v>
      </c>
      <c r="J55" s="276">
        <v>0.9</v>
      </c>
      <c r="K55" s="276">
        <v>0.2</v>
      </c>
      <c r="L55" s="276">
        <v>6.8</v>
      </c>
      <c r="M55" s="276">
        <v>1</v>
      </c>
      <c r="N55" s="276">
        <v>4.7</v>
      </c>
      <c r="O55" s="276">
        <v>0.1</v>
      </c>
      <c r="P55" s="276">
        <v>1</v>
      </c>
      <c r="Q55" s="276">
        <v>0.1</v>
      </c>
      <c r="R55" s="277">
        <v>0.40899999999999997</v>
      </c>
      <c r="S55" s="277">
        <v>0.40500000000000003</v>
      </c>
      <c r="T55" s="277">
        <v>0.40799999999999997</v>
      </c>
      <c r="U55" s="277">
        <v>0.41</v>
      </c>
      <c r="V55" s="288">
        <f t="shared" si="0"/>
        <v>6.1333333333333337</v>
      </c>
      <c r="W55" s="288">
        <f t="shared" si="1"/>
        <v>0.39999999999999997</v>
      </c>
      <c r="X55" s="288">
        <f t="shared" si="2"/>
        <v>4.166666666666667</v>
      </c>
      <c r="Y55" s="289">
        <f t="shared" si="3"/>
        <v>0.40000000000000008</v>
      </c>
      <c r="Z55" s="898"/>
      <c r="AA55" s="879"/>
      <c r="AB55" s="879"/>
      <c r="AC55" s="879"/>
      <c r="AD55" s="879"/>
      <c r="AE55" s="879"/>
      <c r="AF55" s="879"/>
      <c r="AG55" s="879"/>
      <c r="AH55" s="879"/>
      <c r="AI55" s="883"/>
      <c r="AJ55" s="883"/>
    </row>
    <row r="56" spans="1:36" ht="18.75" x14ac:dyDescent="0.25">
      <c r="A56" s="886"/>
      <c r="B56" s="889"/>
      <c r="C56" s="901"/>
      <c r="D56" s="901"/>
      <c r="E56" s="280" t="s">
        <v>885</v>
      </c>
      <c r="F56" s="280">
        <v>25.8</v>
      </c>
      <c r="G56" s="280">
        <v>18.899999999999999</v>
      </c>
      <c r="H56" s="280">
        <v>23.2</v>
      </c>
      <c r="I56" s="280">
        <v>32.1</v>
      </c>
      <c r="J56" s="280">
        <v>4.8</v>
      </c>
      <c r="K56" s="280">
        <v>15.2</v>
      </c>
      <c r="L56" s="280">
        <v>33.5</v>
      </c>
      <c r="M56" s="280">
        <v>3.8</v>
      </c>
      <c r="N56" s="280">
        <v>13</v>
      </c>
      <c r="O56" s="280">
        <v>40.1</v>
      </c>
      <c r="P56" s="280">
        <v>8.3000000000000007</v>
      </c>
      <c r="Q56" s="280">
        <v>9.3000000000000007</v>
      </c>
      <c r="R56" s="281">
        <v>0.40899999999999997</v>
      </c>
      <c r="S56" s="281">
        <v>0.40500000000000003</v>
      </c>
      <c r="T56" s="281">
        <v>0.40799999999999997</v>
      </c>
      <c r="U56" s="281">
        <v>0.41</v>
      </c>
      <c r="V56" s="288">
        <f t="shared" si="0"/>
        <v>22.633333333333336</v>
      </c>
      <c r="W56" s="288">
        <f t="shared" si="1"/>
        <v>17.366666666666664</v>
      </c>
      <c r="X56" s="288">
        <f t="shared" si="2"/>
        <v>16.766666666666666</v>
      </c>
      <c r="Y56" s="289">
        <f t="shared" si="3"/>
        <v>19.233333333333334</v>
      </c>
      <c r="Z56" s="898"/>
      <c r="AA56" s="879"/>
      <c r="AB56" s="879"/>
      <c r="AC56" s="879"/>
      <c r="AD56" s="879"/>
      <c r="AE56" s="879"/>
      <c r="AF56" s="879"/>
      <c r="AG56" s="879"/>
      <c r="AH56" s="879"/>
      <c r="AI56" s="883"/>
      <c r="AJ56" s="883"/>
    </row>
    <row r="57" spans="1:36" ht="18.75" x14ac:dyDescent="0.25">
      <c r="A57" s="886"/>
      <c r="B57" s="889"/>
      <c r="C57" s="901"/>
      <c r="D57" s="901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7"/>
      <c r="S57" s="277"/>
      <c r="T57" s="277"/>
      <c r="U57" s="277"/>
      <c r="V57" s="288">
        <f t="shared" si="0"/>
        <v>0</v>
      </c>
      <c r="W57" s="288">
        <f t="shared" si="1"/>
        <v>0</v>
      </c>
      <c r="X57" s="288">
        <f t="shared" si="2"/>
        <v>0</v>
      </c>
      <c r="Y57" s="289">
        <f t="shared" si="3"/>
        <v>0</v>
      </c>
      <c r="Z57" s="898"/>
      <c r="AA57" s="879"/>
      <c r="AB57" s="879"/>
      <c r="AC57" s="879"/>
      <c r="AD57" s="879"/>
      <c r="AE57" s="879"/>
      <c r="AF57" s="879"/>
      <c r="AG57" s="879"/>
      <c r="AH57" s="879"/>
      <c r="AI57" s="883"/>
      <c r="AJ57" s="883"/>
    </row>
    <row r="58" spans="1:36" ht="18.75" x14ac:dyDescent="0.25">
      <c r="A58" s="886"/>
      <c r="B58" s="889"/>
      <c r="C58" s="901"/>
      <c r="D58" s="901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1"/>
      <c r="S58" s="281"/>
      <c r="T58" s="281"/>
      <c r="U58" s="281"/>
      <c r="V58" s="288">
        <f t="shared" si="0"/>
        <v>0</v>
      </c>
      <c r="W58" s="288">
        <f t="shared" si="1"/>
        <v>0</v>
      </c>
      <c r="X58" s="288">
        <f t="shared" si="2"/>
        <v>0</v>
      </c>
      <c r="Y58" s="289">
        <f t="shared" si="3"/>
        <v>0</v>
      </c>
      <c r="Z58" s="898"/>
      <c r="AA58" s="879"/>
      <c r="AB58" s="879"/>
      <c r="AC58" s="879"/>
      <c r="AD58" s="879"/>
      <c r="AE58" s="879"/>
      <c r="AF58" s="879"/>
      <c r="AG58" s="879"/>
      <c r="AH58" s="879"/>
      <c r="AI58" s="883"/>
      <c r="AJ58" s="883"/>
    </row>
    <row r="59" spans="1:36" ht="19.5" thickBot="1" x14ac:dyDescent="0.3">
      <c r="A59" s="887"/>
      <c r="B59" s="890"/>
      <c r="C59" s="902"/>
      <c r="D59" s="90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3"/>
      <c r="S59" s="283"/>
      <c r="T59" s="283"/>
      <c r="U59" s="283"/>
      <c r="V59" s="294">
        <f t="shared" si="0"/>
        <v>0</v>
      </c>
      <c r="W59" s="294">
        <f t="shared" si="1"/>
        <v>0</v>
      </c>
      <c r="X59" s="294">
        <f t="shared" si="2"/>
        <v>0</v>
      </c>
      <c r="Y59" s="295">
        <f t="shared" si="3"/>
        <v>0</v>
      </c>
      <c r="Z59" s="899"/>
      <c r="AA59" s="880"/>
      <c r="AB59" s="880"/>
      <c r="AC59" s="880"/>
      <c r="AD59" s="880"/>
      <c r="AE59" s="880"/>
      <c r="AF59" s="880"/>
      <c r="AG59" s="880"/>
      <c r="AH59" s="880"/>
      <c r="AI59" s="884"/>
      <c r="AJ59" s="884"/>
    </row>
    <row r="60" spans="1:36" ht="18.75" x14ac:dyDescent="0.25">
      <c r="A60" s="885">
        <v>13</v>
      </c>
      <c r="B60" s="888" t="s">
        <v>114</v>
      </c>
      <c r="C60" s="900" t="s">
        <v>61</v>
      </c>
      <c r="D60" s="900">
        <f>400*0.9</f>
        <v>360</v>
      </c>
      <c r="E60" s="273" t="s">
        <v>886</v>
      </c>
      <c r="F60" s="273">
        <v>25.1</v>
      </c>
      <c r="G60" s="273">
        <v>20.399999999999999</v>
      </c>
      <c r="H60" s="273">
        <v>20.8</v>
      </c>
      <c r="I60" s="273">
        <v>32.1</v>
      </c>
      <c r="J60" s="273">
        <v>20.5</v>
      </c>
      <c r="K60" s="273">
        <v>30.3</v>
      </c>
      <c r="L60" s="273">
        <v>48.4</v>
      </c>
      <c r="M60" s="273">
        <v>47.7</v>
      </c>
      <c r="N60" s="273">
        <v>34</v>
      </c>
      <c r="O60" s="273">
        <v>37.200000000000003</v>
      </c>
      <c r="P60" s="273">
        <v>35</v>
      </c>
      <c r="Q60" s="273">
        <v>41.3</v>
      </c>
      <c r="R60" s="361">
        <v>0.40899999999999997</v>
      </c>
      <c r="S60" s="361">
        <v>0.40500000000000003</v>
      </c>
      <c r="T60" s="361">
        <v>0.40200000000000002</v>
      </c>
      <c r="U60" s="361">
        <v>0.40200000000000002</v>
      </c>
      <c r="V60" s="286">
        <f t="shared" si="0"/>
        <v>22.099999999999998</v>
      </c>
      <c r="W60" s="286">
        <f t="shared" si="1"/>
        <v>27.633333333333336</v>
      </c>
      <c r="X60" s="286">
        <f t="shared" si="2"/>
        <v>43.366666666666667</v>
      </c>
      <c r="Y60" s="287">
        <f t="shared" si="3"/>
        <v>37.833333333333336</v>
      </c>
      <c r="Z60" s="897">
        <f>SUM(V60:V63)</f>
        <v>63.866666666666674</v>
      </c>
      <c r="AA60" s="881">
        <f>SUM(W60:W63)</f>
        <v>76.233333333333334</v>
      </c>
      <c r="AB60" s="881">
        <f>SUM(X60:X63)</f>
        <v>87.766666666666666</v>
      </c>
      <c r="AC60" s="881">
        <f>SUM(Y60:Y63)</f>
        <v>99.8</v>
      </c>
      <c r="AD60" s="878">
        <f t="shared" ref="AD60" si="22">Z60*0.38*0.9*SQRT(3)</f>
        <v>37.832146559242446</v>
      </c>
      <c r="AE60" s="878">
        <f t="shared" si="16"/>
        <v>45.15768224477425</v>
      </c>
      <c r="AF60" s="878">
        <f t="shared" si="16"/>
        <v>51.989583450148942</v>
      </c>
      <c r="AG60" s="878">
        <f t="shared" si="16"/>
        <v>59.117665343617887</v>
      </c>
      <c r="AH60" s="881">
        <f>MAX(Z60:AC63)</f>
        <v>99.8</v>
      </c>
      <c r="AI60" s="882">
        <f t="shared" ref="AI60" si="23">AH60*0.38*0.9*SQRT(3)</f>
        <v>59.117665343617887</v>
      </c>
      <c r="AJ60" s="882">
        <f>D60-AI60</f>
        <v>300.88233465638211</v>
      </c>
    </row>
    <row r="61" spans="1:36" ht="18.75" x14ac:dyDescent="0.25">
      <c r="A61" s="886"/>
      <c r="B61" s="889"/>
      <c r="C61" s="901"/>
      <c r="D61" s="901"/>
      <c r="E61" s="276" t="s">
        <v>887</v>
      </c>
      <c r="F61" s="276">
        <v>10.6</v>
      </c>
      <c r="G61" s="276">
        <v>30</v>
      </c>
      <c r="H61" s="276">
        <v>30.3</v>
      </c>
      <c r="I61" s="276">
        <v>26.5</v>
      </c>
      <c r="J61" s="276">
        <v>40.299999999999997</v>
      </c>
      <c r="K61" s="276">
        <v>30.8</v>
      </c>
      <c r="L61" s="276">
        <v>11.3</v>
      </c>
      <c r="M61" s="276">
        <v>53</v>
      </c>
      <c r="N61" s="276">
        <v>28.4</v>
      </c>
      <c r="O61" s="276">
        <v>15.2</v>
      </c>
      <c r="P61" s="276">
        <v>58.7</v>
      </c>
      <c r="Q61" s="276">
        <v>61.6</v>
      </c>
      <c r="R61" s="277">
        <v>0.40899999999999997</v>
      </c>
      <c r="S61" s="277">
        <v>0.40500000000000003</v>
      </c>
      <c r="T61" s="277">
        <v>0.40200000000000002</v>
      </c>
      <c r="U61" s="277">
        <v>0.40200000000000002</v>
      </c>
      <c r="V61" s="288">
        <f t="shared" si="0"/>
        <v>23.633333333333336</v>
      </c>
      <c r="W61" s="288">
        <f t="shared" si="1"/>
        <v>32.533333333333331</v>
      </c>
      <c r="X61" s="288">
        <f t="shared" si="2"/>
        <v>30.899999999999995</v>
      </c>
      <c r="Y61" s="289">
        <f t="shared" si="3"/>
        <v>45.166666666666664</v>
      </c>
      <c r="Z61" s="898"/>
      <c r="AA61" s="879"/>
      <c r="AB61" s="879"/>
      <c r="AC61" s="879"/>
      <c r="AD61" s="879"/>
      <c r="AE61" s="879"/>
      <c r="AF61" s="879"/>
      <c r="AG61" s="879"/>
      <c r="AH61" s="879"/>
      <c r="AI61" s="883"/>
      <c r="AJ61" s="883"/>
    </row>
    <row r="62" spans="1:36" ht="18.75" x14ac:dyDescent="0.25">
      <c r="A62" s="886"/>
      <c r="B62" s="889"/>
      <c r="C62" s="901"/>
      <c r="D62" s="901"/>
      <c r="E62" s="280" t="s">
        <v>888</v>
      </c>
      <c r="F62" s="280">
        <v>22.3</v>
      </c>
      <c r="G62" s="280">
        <v>19.899999999999999</v>
      </c>
      <c r="H62" s="280">
        <v>12.2</v>
      </c>
      <c r="I62" s="280">
        <v>12.8</v>
      </c>
      <c r="J62" s="280">
        <v>11.9</v>
      </c>
      <c r="K62" s="280">
        <v>23.5</v>
      </c>
      <c r="L62" s="280">
        <v>4.5999999999999996</v>
      </c>
      <c r="M62" s="280">
        <v>21.2</v>
      </c>
      <c r="N62" s="280">
        <v>14.7</v>
      </c>
      <c r="O62" s="280">
        <v>11</v>
      </c>
      <c r="P62" s="280">
        <v>20</v>
      </c>
      <c r="Q62" s="280">
        <v>19.399999999999999</v>
      </c>
      <c r="R62" s="277">
        <v>0.40899999999999997</v>
      </c>
      <c r="S62" s="277">
        <v>0.40500000000000003</v>
      </c>
      <c r="T62" s="277">
        <v>0.40200000000000002</v>
      </c>
      <c r="U62" s="277">
        <v>0.40200000000000002</v>
      </c>
      <c r="V62" s="288">
        <f t="shared" si="0"/>
        <v>18.133333333333336</v>
      </c>
      <c r="W62" s="288">
        <f t="shared" si="1"/>
        <v>16.066666666666666</v>
      </c>
      <c r="X62" s="288">
        <f t="shared" si="2"/>
        <v>13.5</v>
      </c>
      <c r="Y62" s="289">
        <f t="shared" si="3"/>
        <v>16.8</v>
      </c>
      <c r="Z62" s="898"/>
      <c r="AA62" s="879"/>
      <c r="AB62" s="879"/>
      <c r="AC62" s="879"/>
      <c r="AD62" s="879"/>
      <c r="AE62" s="879"/>
      <c r="AF62" s="879"/>
      <c r="AG62" s="879"/>
      <c r="AH62" s="879"/>
      <c r="AI62" s="883"/>
      <c r="AJ62" s="883"/>
    </row>
    <row r="63" spans="1:36" ht="19.5" thickBot="1" x14ac:dyDescent="0.3">
      <c r="A63" s="887"/>
      <c r="B63" s="890"/>
      <c r="C63" s="902"/>
      <c r="D63" s="90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3"/>
      <c r="S63" s="283"/>
      <c r="T63" s="283"/>
      <c r="U63" s="283"/>
      <c r="V63" s="294">
        <f t="shared" si="0"/>
        <v>0</v>
      </c>
      <c r="W63" s="294">
        <f t="shared" si="1"/>
        <v>0</v>
      </c>
      <c r="X63" s="294">
        <f t="shared" si="2"/>
        <v>0</v>
      </c>
      <c r="Y63" s="295">
        <f t="shared" si="3"/>
        <v>0</v>
      </c>
      <c r="Z63" s="899"/>
      <c r="AA63" s="880"/>
      <c r="AB63" s="880"/>
      <c r="AC63" s="880"/>
      <c r="AD63" s="880"/>
      <c r="AE63" s="880"/>
      <c r="AF63" s="880"/>
      <c r="AG63" s="880"/>
      <c r="AH63" s="880"/>
      <c r="AI63" s="884"/>
      <c r="AJ63" s="884"/>
    </row>
    <row r="64" spans="1:36" ht="18.75" x14ac:dyDescent="0.25">
      <c r="A64" s="885">
        <v>14</v>
      </c>
      <c r="B64" s="888" t="s">
        <v>121</v>
      </c>
      <c r="C64" s="900" t="s">
        <v>104</v>
      </c>
      <c r="D64" s="900">
        <f>250*0.9</f>
        <v>225</v>
      </c>
      <c r="E64" s="273" t="s">
        <v>889</v>
      </c>
      <c r="F64" s="273">
        <v>2.9</v>
      </c>
      <c r="G64" s="273">
        <v>6.9</v>
      </c>
      <c r="H64" s="273">
        <v>1.4</v>
      </c>
      <c r="I64" s="273">
        <v>2.7</v>
      </c>
      <c r="J64" s="273">
        <v>10.199999999999999</v>
      </c>
      <c r="K64" s="273">
        <v>1.8</v>
      </c>
      <c r="L64" s="273">
        <v>4.3</v>
      </c>
      <c r="M64" s="273">
        <v>0.2</v>
      </c>
      <c r="N64" s="273">
        <v>14.9</v>
      </c>
      <c r="O64" s="273">
        <v>7.8</v>
      </c>
      <c r="P64" s="273">
        <v>0.5</v>
      </c>
      <c r="Q64" s="273">
        <v>4.9000000000000004</v>
      </c>
      <c r="R64" s="361">
        <v>0.42099999999999999</v>
      </c>
      <c r="S64" s="361">
        <v>0.41699999999999998</v>
      </c>
      <c r="T64" s="361">
        <v>0.41799999999999998</v>
      </c>
      <c r="U64" s="361">
        <v>0.42</v>
      </c>
      <c r="V64" s="286">
        <f t="shared" si="0"/>
        <v>3.7333333333333338</v>
      </c>
      <c r="W64" s="286">
        <f t="shared" si="1"/>
        <v>4.8999999999999995</v>
      </c>
      <c r="X64" s="286">
        <f t="shared" si="2"/>
        <v>6.4666666666666659</v>
      </c>
      <c r="Y64" s="287">
        <f t="shared" si="3"/>
        <v>4.4000000000000004</v>
      </c>
      <c r="Z64" s="897">
        <f>SUM(V64:V71)</f>
        <v>55.066666666666663</v>
      </c>
      <c r="AA64" s="881">
        <f>SUM(W64:W71)</f>
        <v>57.483333333333327</v>
      </c>
      <c r="AB64" s="881">
        <f>SUM(X64:X71)</f>
        <v>99.166666666666671</v>
      </c>
      <c r="AC64" s="881">
        <f>SUM(Y64:Y71)</f>
        <v>99.666666666666671</v>
      </c>
      <c r="AD64" s="878">
        <f t="shared" ref="AD64:AG72" si="24">Z64*0.38*0.9*SQRT(3)</f>
        <v>32.619366448783147</v>
      </c>
      <c r="AE64" s="878">
        <f t="shared" si="24"/>
        <v>34.050906441238823</v>
      </c>
      <c r="AF64" s="878">
        <f t="shared" si="24"/>
        <v>58.742503138698481</v>
      </c>
      <c r="AG64" s="878">
        <f t="shared" si="24"/>
        <v>59.038683826792756</v>
      </c>
      <c r="AH64" s="881">
        <f>MAX(Z64:AC71)</f>
        <v>99.666666666666671</v>
      </c>
      <c r="AI64" s="882">
        <f t="shared" ref="AI64" si="25">AH64*0.38*0.9*SQRT(3)</f>
        <v>59.038683826792756</v>
      </c>
      <c r="AJ64" s="882">
        <f>D64-AI64</f>
        <v>165.96131617320725</v>
      </c>
    </row>
    <row r="65" spans="1:36" ht="18.75" x14ac:dyDescent="0.25">
      <c r="A65" s="886"/>
      <c r="B65" s="889"/>
      <c r="C65" s="901"/>
      <c r="D65" s="901"/>
      <c r="E65" s="276" t="s">
        <v>890</v>
      </c>
      <c r="F65" s="276">
        <v>28.3</v>
      </c>
      <c r="G65" s="276">
        <v>20.9</v>
      </c>
      <c r="H65" s="276">
        <v>10.199999999999999</v>
      </c>
      <c r="I65" s="276">
        <v>43</v>
      </c>
      <c r="J65" s="276">
        <v>50.1</v>
      </c>
      <c r="K65" s="276">
        <v>11.5</v>
      </c>
      <c r="L65" s="276">
        <v>32.700000000000003</v>
      </c>
      <c r="M65" s="276">
        <v>13.4</v>
      </c>
      <c r="N65" s="276">
        <v>28.8</v>
      </c>
      <c r="O65" s="276">
        <v>45.7</v>
      </c>
      <c r="P65" s="276">
        <v>28.3</v>
      </c>
      <c r="Q65" s="276">
        <v>51.5</v>
      </c>
      <c r="R65" s="277">
        <v>0.42099999999999999</v>
      </c>
      <c r="S65" s="277">
        <v>0.41699999999999998</v>
      </c>
      <c r="T65" s="277">
        <v>0.41799999999999998</v>
      </c>
      <c r="U65" s="277">
        <v>0.42</v>
      </c>
      <c r="V65" s="288">
        <f t="shared" si="0"/>
        <v>19.8</v>
      </c>
      <c r="W65" s="288">
        <f t="shared" si="1"/>
        <v>34.866666666666667</v>
      </c>
      <c r="X65" s="288">
        <f t="shared" si="2"/>
        <v>24.966666666666669</v>
      </c>
      <c r="Y65" s="289">
        <f t="shared" si="3"/>
        <v>41.833333333333336</v>
      </c>
      <c r="Z65" s="898"/>
      <c r="AA65" s="879"/>
      <c r="AB65" s="879"/>
      <c r="AC65" s="879"/>
      <c r="AD65" s="879"/>
      <c r="AE65" s="879"/>
      <c r="AF65" s="879"/>
      <c r="AG65" s="879"/>
      <c r="AH65" s="879"/>
      <c r="AI65" s="883"/>
      <c r="AJ65" s="883"/>
    </row>
    <row r="66" spans="1:36" ht="18.75" x14ac:dyDescent="0.25">
      <c r="A66" s="886"/>
      <c r="B66" s="889"/>
      <c r="C66" s="901"/>
      <c r="D66" s="901"/>
      <c r="E66" s="280" t="s">
        <v>891</v>
      </c>
      <c r="F66" s="280">
        <v>9.6</v>
      </c>
      <c r="G66" s="280">
        <v>9.1</v>
      </c>
      <c r="H66" s="280">
        <v>18.3</v>
      </c>
      <c r="I66" s="280">
        <v>2.7</v>
      </c>
      <c r="J66" s="280">
        <v>1.5</v>
      </c>
      <c r="K66" s="280">
        <v>2.2999999999999998</v>
      </c>
      <c r="L66" s="280">
        <v>25.5</v>
      </c>
      <c r="M66" s="280">
        <v>32.799999999999997</v>
      </c>
      <c r="N66" s="280">
        <v>43</v>
      </c>
      <c r="O66" s="280">
        <v>3.5</v>
      </c>
      <c r="P66" s="280">
        <v>5.2</v>
      </c>
      <c r="Q66" s="280">
        <v>7.1</v>
      </c>
      <c r="R66" s="281">
        <v>0.42099999999999999</v>
      </c>
      <c r="S66" s="281">
        <v>0.41699999999999998</v>
      </c>
      <c r="T66" s="281">
        <v>0.41799999999999998</v>
      </c>
      <c r="U66" s="281">
        <v>0.42</v>
      </c>
      <c r="V66" s="288">
        <f t="shared" si="0"/>
        <v>12.333333333333334</v>
      </c>
      <c r="W66" s="288">
        <f t="shared" si="1"/>
        <v>2.1666666666666665</v>
      </c>
      <c r="X66" s="288">
        <f t="shared" si="2"/>
        <v>33.766666666666666</v>
      </c>
      <c r="Y66" s="289">
        <f t="shared" si="3"/>
        <v>5.2666666666666666</v>
      </c>
      <c r="Z66" s="898"/>
      <c r="AA66" s="879"/>
      <c r="AB66" s="879"/>
      <c r="AC66" s="879"/>
      <c r="AD66" s="879"/>
      <c r="AE66" s="879"/>
      <c r="AF66" s="879"/>
      <c r="AG66" s="879"/>
      <c r="AH66" s="879"/>
      <c r="AI66" s="883"/>
      <c r="AJ66" s="883"/>
    </row>
    <row r="67" spans="1:36" ht="18.75" x14ac:dyDescent="0.25">
      <c r="A67" s="886"/>
      <c r="B67" s="889"/>
      <c r="C67" s="901"/>
      <c r="D67" s="901"/>
      <c r="E67" s="276" t="s">
        <v>892</v>
      </c>
      <c r="F67" s="276">
        <v>3.3</v>
      </c>
      <c r="G67" s="276">
        <v>3.3</v>
      </c>
      <c r="H67" s="276">
        <v>0</v>
      </c>
      <c r="I67" s="276">
        <v>3.2</v>
      </c>
      <c r="J67" s="276">
        <v>1.5</v>
      </c>
      <c r="K67" s="276">
        <v>0</v>
      </c>
      <c r="L67" s="276">
        <v>11.9</v>
      </c>
      <c r="M67" s="276">
        <v>18.600000000000001</v>
      </c>
      <c r="N67" s="276">
        <v>8.6999999999999993</v>
      </c>
      <c r="O67" s="276">
        <v>12.5</v>
      </c>
      <c r="P67" s="276">
        <v>23</v>
      </c>
      <c r="Q67" s="276">
        <v>8.6</v>
      </c>
      <c r="R67" s="277">
        <v>0.42099999999999999</v>
      </c>
      <c r="S67" s="277">
        <v>0.41699999999999998</v>
      </c>
      <c r="T67" s="277">
        <v>0.41799999999999998</v>
      </c>
      <c r="U67" s="277">
        <v>0.42</v>
      </c>
      <c r="V67" s="288">
        <f t="shared" si="0"/>
        <v>3.3</v>
      </c>
      <c r="W67" s="288">
        <f t="shared" si="1"/>
        <v>2.35</v>
      </c>
      <c r="X67" s="288">
        <f t="shared" si="2"/>
        <v>13.066666666666668</v>
      </c>
      <c r="Y67" s="289">
        <f t="shared" si="3"/>
        <v>14.700000000000001</v>
      </c>
      <c r="Z67" s="898"/>
      <c r="AA67" s="879"/>
      <c r="AB67" s="879"/>
      <c r="AC67" s="879"/>
      <c r="AD67" s="879"/>
      <c r="AE67" s="879"/>
      <c r="AF67" s="879"/>
      <c r="AG67" s="879"/>
      <c r="AH67" s="879"/>
      <c r="AI67" s="883"/>
      <c r="AJ67" s="883"/>
    </row>
    <row r="68" spans="1:36" ht="18.75" x14ac:dyDescent="0.25">
      <c r="A68" s="886"/>
      <c r="B68" s="889"/>
      <c r="C68" s="901"/>
      <c r="D68" s="901"/>
      <c r="E68" s="280" t="s">
        <v>893</v>
      </c>
      <c r="F68" s="280">
        <v>13.8</v>
      </c>
      <c r="G68" s="280">
        <v>3.5</v>
      </c>
      <c r="H68" s="280">
        <v>30.4</v>
      </c>
      <c r="I68" s="280">
        <v>14.3</v>
      </c>
      <c r="J68" s="280">
        <v>5.0999999999999996</v>
      </c>
      <c r="K68" s="280">
        <v>20.2</v>
      </c>
      <c r="L68" s="280">
        <v>22.6</v>
      </c>
      <c r="M68" s="280">
        <v>25.3</v>
      </c>
      <c r="N68" s="280">
        <v>14.8</v>
      </c>
      <c r="O68" s="280">
        <v>61.4</v>
      </c>
      <c r="P68" s="280">
        <v>14.8</v>
      </c>
      <c r="Q68" s="280">
        <v>24.2</v>
      </c>
      <c r="R68" s="281">
        <v>0.42099999999999999</v>
      </c>
      <c r="S68" s="281">
        <v>0.41699999999999998</v>
      </c>
      <c r="T68" s="281">
        <v>0.41799999999999998</v>
      </c>
      <c r="U68" s="281">
        <v>0.42</v>
      </c>
      <c r="V68" s="288">
        <f t="shared" si="0"/>
        <v>15.9</v>
      </c>
      <c r="W68" s="288">
        <f t="shared" si="1"/>
        <v>13.199999999999998</v>
      </c>
      <c r="X68" s="288">
        <f t="shared" si="2"/>
        <v>20.900000000000002</v>
      </c>
      <c r="Y68" s="289">
        <f t="shared" si="3"/>
        <v>33.466666666666669</v>
      </c>
      <c r="Z68" s="898"/>
      <c r="AA68" s="879"/>
      <c r="AB68" s="879"/>
      <c r="AC68" s="879"/>
      <c r="AD68" s="879"/>
      <c r="AE68" s="879"/>
      <c r="AF68" s="879"/>
      <c r="AG68" s="879"/>
      <c r="AH68" s="879"/>
      <c r="AI68" s="883"/>
      <c r="AJ68" s="883"/>
    </row>
    <row r="69" spans="1:36" ht="18.75" x14ac:dyDescent="0.25">
      <c r="A69" s="886"/>
      <c r="B69" s="889"/>
      <c r="C69" s="901"/>
      <c r="D69" s="901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7"/>
      <c r="S69" s="277"/>
      <c r="T69" s="277"/>
      <c r="U69" s="277"/>
      <c r="V69" s="288">
        <f t="shared" si="0"/>
        <v>0</v>
      </c>
      <c r="W69" s="288">
        <f t="shared" si="1"/>
        <v>0</v>
      </c>
      <c r="X69" s="288">
        <f t="shared" si="2"/>
        <v>0</v>
      </c>
      <c r="Y69" s="289">
        <f t="shared" si="3"/>
        <v>0</v>
      </c>
      <c r="Z69" s="898"/>
      <c r="AA69" s="879"/>
      <c r="AB69" s="879"/>
      <c r="AC69" s="879"/>
      <c r="AD69" s="879"/>
      <c r="AE69" s="879"/>
      <c r="AF69" s="879"/>
      <c r="AG69" s="879"/>
      <c r="AH69" s="879"/>
      <c r="AI69" s="883"/>
      <c r="AJ69" s="883"/>
    </row>
    <row r="70" spans="1:36" ht="18.75" x14ac:dyDescent="0.25">
      <c r="A70" s="886"/>
      <c r="B70" s="889"/>
      <c r="C70" s="901"/>
      <c r="D70" s="901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1"/>
      <c r="S70" s="281"/>
      <c r="T70" s="281"/>
      <c r="U70" s="281"/>
      <c r="V70" s="288">
        <f t="shared" si="0"/>
        <v>0</v>
      </c>
      <c r="W70" s="288">
        <f t="shared" si="1"/>
        <v>0</v>
      </c>
      <c r="X70" s="288">
        <f t="shared" si="2"/>
        <v>0</v>
      </c>
      <c r="Y70" s="289">
        <f t="shared" si="3"/>
        <v>0</v>
      </c>
      <c r="Z70" s="898"/>
      <c r="AA70" s="879"/>
      <c r="AB70" s="879"/>
      <c r="AC70" s="879"/>
      <c r="AD70" s="879"/>
      <c r="AE70" s="879"/>
      <c r="AF70" s="879"/>
      <c r="AG70" s="879"/>
      <c r="AH70" s="879"/>
      <c r="AI70" s="883"/>
      <c r="AJ70" s="883"/>
    </row>
    <row r="71" spans="1:36" ht="19.5" thickBot="1" x14ac:dyDescent="0.3">
      <c r="A71" s="887"/>
      <c r="B71" s="890"/>
      <c r="C71" s="902"/>
      <c r="D71" s="90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3"/>
      <c r="S71" s="283"/>
      <c r="T71" s="283"/>
      <c r="U71" s="283"/>
      <c r="V71" s="294">
        <f t="shared" si="0"/>
        <v>0</v>
      </c>
      <c r="W71" s="294">
        <f t="shared" si="1"/>
        <v>0</v>
      </c>
      <c r="X71" s="294">
        <f t="shared" si="2"/>
        <v>0</v>
      </c>
      <c r="Y71" s="295">
        <f t="shared" si="3"/>
        <v>0</v>
      </c>
      <c r="Z71" s="899"/>
      <c r="AA71" s="880"/>
      <c r="AB71" s="880"/>
      <c r="AC71" s="880"/>
      <c r="AD71" s="880"/>
      <c r="AE71" s="880"/>
      <c r="AF71" s="880"/>
      <c r="AG71" s="880"/>
      <c r="AH71" s="880"/>
      <c r="AI71" s="884"/>
      <c r="AJ71" s="884"/>
    </row>
    <row r="72" spans="1:36" ht="18.75" x14ac:dyDescent="0.25">
      <c r="A72" s="885">
        <v>15</v>
      </c>
      <c r="B72" s="888" t="s">
        <v>124</v>
      </c>
      <c r="C72" s="900" t="s">
        <v>104</v>
      </c>
      <c r="D72" s="900">
        <f>250*0.9</f>
        <v>225</v>
      </c>
      <c r="E72" s="273" t="s">
        <v>894</v>
      </c>
      <c r="F72" s="273">
        <v>70</v>
      </c>
      <c r="G72" s="273">
        <v>41</v>
      </c>
      <c r="H72" s="273">
        <v>30.7</v>
      </c>
      <c r="I72" s="273">
        <v>28.9</v>
      </c>
      <c r="J72" s="273">
        <v>44.8</v>
      </c>
      <c r="K72" s="273">
        <v>20.9</v>
      </c>
      <c r="L72" s="273">
        <v>59.6</v>
      </c>
      <c r="M72" s="273">
        <v>84.3</v>
      </c>
      <c r="N72" s="273">
        <v>26</v>
      </c>
      <c r="O72" s="273">
        <v>64.400000000000006</v>
      </c>
      <c r="P72" s="273">
        <v>62.6</v>
      </c>
      <c r="Q72" s="273">
        <v>43.8</v>
      </c>
      <c r="R72" s="361">
        <v>0.39</v>
      </c>
      <c r="S72" s="361">
        <v>0.38700000000000001</v>
      </c>
      <c r="T72" s="361">
        <v>0.40300000000000002</v>
      </c>
      <c r="U72" s="361">
        <v>0.40799999999999997</v>
      </c>
      <c r="V72" s="286">
        <f t="shared" si="0"/>
        <v>47.233333333333327</v>
      </c>
      <c r="W72" s="286">
        <f t="shared" si="1"/>
        <v>31.533333333333331</v>
      </c>
      <c r="X72" s="286">
        <f t="shared" si="2"/>
        <v>56.633333333333333</v>
      </c>
      <c r="Y72" s="287">
        <f t="shared" si="3"/>
        <v>56.933333333333337</v>
      </c>
      <c r="Z72" s="897">
        <f>SUM(V72:V77)</f>
        <v>60.966666666666661</v>
      </c>
      <c r="AA72" s="881">
        <f>SUM(W72:W77)</f>
        <v>41.633333333333326</v>
      </c>
      <c r="AB72" s="881">
        <f>SUM(X72:X77)</f>
        <v>78.099999999999994</v>
      </c>
      <c r="AC72" s="881">
        <f>SUM(Y72:Y77)</f>
        <v>85.133333333333326</v>
      </c>
      <c r="AD72" s="878">
        <f t="shared" ref="AD72" si="26">Z72*0.38*0.9*SQRT(3)</f>
        <v>36.114298568295631</v>
      </c>
      <c r="AE72" s="878">
        <f t="shared" si="24"/>
        <v>24.661978628650211</v>
      </c>
      <c r="AF72" s="878">
        <f t="shared" si="24"/>
        <v>46.263423480326217</v>
      </c>
      <c r="AG72" s="878">
        <f t="shared" si="24"/>
        <v>50.429698492852395</v>
      </c>
      <c r="AH72" s="881">
        <f>MAX(Z72:AC77)</f>
        <v>85.133333333333326</v>
      </c>
      <c r="AI72" s="882">
        <f t="shared" ref="AI72" si="27">AH72*0.38*0.9*SQRT(3)</f>
        <v>50.429698492852395</v>
      </c>
      <c r="AJ72" s="882">
        <f>D72-AI72</f>
        <v>174.5703015071476</v>
      </c>
    </row>
    <row r="73" spans="1:36" ht="18.75" x14ac:dyDescent="0.25">
      <c r="A73" s="886"/>
      <c r="B73" s="889"/>
      <c r="C73" s="901"/>
      <c r="D73" s="901"/>
      <c r="E73" s="276" t="s">
        <v>882</v>
      </c>
      <c r="F73" s="276">
        <v>2.7</v>
      </c>
      <c r="G73" s="276">
        <v>3.4</v>
      </c>
      <c r="H73" s="276">
        <v>10.6</v>
      </c>
      <c r="I73" s="276">
        <v>3.4</v>
      </c>
      <c r="J73" s="276">
        <v>5.7</v>
      </c>
      <c r="K73" s="276">
        <v>9.8000000000000007</v>
      </c>
      <c r="L73" s="276">
        <v>3.1</v>
      </c>
      <c r="M73" s="276">
        <v>14.3</v>
      </c>
      <c r="N73" s="276">
        <v>11</v>
      </c>
      <c r="O73" s="276">
        <v>12.5</v>
      </c>
      <c r="P73" s="276">
        <v>17.399999999999999</v>
      </c>
      <c r="Q73" s="276">
        <v>19.8</v>
      </c>
      <c r="R73" s="277">
        <v>0.39</v>
      </c>
      <c r="S73" s="277">
        <v>0.38700000000000001</v>
      </c>
      <c r="T73" s="277">
        <v>0.40300000000000002</v>
      </c>
      <c r="U73" s="277">
        <v>0.40799999999999997</v>
      </c>
      <c r="V73" s="288">
        <f t="shared" si="0"/>
        <v>5.5666666666666664</v>
      </c>
      <c r="W73" s="288">
        <f t="shared" si="1"/>
        <v>6.3</v>
      </c>
      <c r="X73" s="288">
        <f t="shared" si="2"/>
        <v>9.4666666666666668</v>
      </c>
      <c r="Y73" s="289">
        <f t="shared" si="3"/>
        <v>16.566666666666666</v>
      </c>
      <c r="Z73" s="898"/>
      <c r="AA73" s="879"/>
      <c r="AB73" s="879"/>
      <c r="AC73" s="879"/>
      <c r="AD73" s="879"/>
      <c r="AE73" s="879"/>
      <c r="AF73" s="879"/>
      <c r="AG73" s="879"/>
      <c r="AH73" s="879"/>
      <c r="AI73" s="883"/>
      <c r="AJ73" s="883"/>
    </row>
    <row r="74" spans="1:36" ht="18.75" x14ac:dyDescent="0.25">
      <c r="A74" s="886"/>
      <c r="B74" s="889"/>
      <c r="C74" s="901"/>
      <c r="D74" s="901"/>
      <c r="E74" s="280" t="s">
        <v>36</v>
      </c>
      <c r="F74" s="280">
        <v>0.7</v>
      </c>
      <c r="G74" s="280">
        <v>5.8</v>
      </c>
      <c r="H74" s="280">
        <v>18</v>
      </c>
      <c r="I74" s="280">
        <v>0.5</v>
      </c>
      <c r="J74" s="280">
        <v>0.7</v>
      </c>
      <c r="K74" s="280">
        <v>10.199999999999999</v>
      </c>
      <c r="L74" s="280">
        <v>0.8</v>
      </c>
      <c r="M74" s="280">
        <v>5.5</v>
      </c>
      <c r="N74" s="280">
        <v>29.7</v>
      </c>
      <c r="O74" s="280">
        <v>1.1000000000000001</v>
      </c>
      <c r="P74" s="280">
        <v>5</v>
      </c>
      <c r="Q74" s="280">
        <v>28.8</v>
      </c>
      <c r="R74" s="277">
        <v>0.39</v>
      </c>
      <c r="S74" s="277">
        <v>0.38700000000000001</v>
      </c>
      <c r="T74" s="277">
        <v>0.40300000000000002</v>
      </c>
      <c r="U74" s="277">
        <v>0.40799999999999997</v>
      </c>
      <c r="V74" s="288">
        <f t="shared" si="0"/>
        <v>8.1666666666666661</v>
      </c>
      <c r="W74" s="288">
        <f t="shared" si="1"/>
        <v>3.7999999999999994</v>
      </c>
      <c r="X74" s="288">
        <f t="shared" si="2"/>
        <v>12</v>
      </c>
      <c r="Y74" s="289">
        <f t="shared" si="3"/>
        <v>11.633333333333333</v>
      </c>
      <c r="Z74" s="898"/>
      <c r="AA74" s="879"/>
      <c r="AB74" s="879"/>
      <c r="AC74" s="879"/>
      <c r="AD74" s="879"/>
      <c r="AE74" s="879"/>
      <c r="AF74" s="879"/>
      <c r="AG74" s="879"/>
      <c r="AH74" s="879"/>
      <c r="AI74" s="883"/>
      <c r="AJ74" s="883"/>
    </row>
    <row r="75" spans="1:36" ht="18.75" x14ac:dyDescent="0.25">
      <c r="A75" s="886"/>
      <c r="B75" s="889"/>
      <c r="C75" s="901"/>
      <c r="D75" s="901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7"/>
      <c r="S75" s="277"/>
      <c r="T75" s="277"/>
      <c r="U75" s="277"/>
      <c r="V75" s="288">
        <f t="shared" si="0"/>
        <v>0</v>
      </c>
      <c r="W75" s="288">
        <f t="shared" si="1"/>
        <v>0</v>
      </c>
      <c r="X75" s="288">
        <f t="shared" si="2"/>
        <v>0</v>
      </c>
      <c r="Y75" s="289">
        <f t="shared" si="3"/>
        <v>0</v>
      </c>
      <c r="Z75" s="898"/>
      <c r="AA75" s="879"/>
      <c r="AB75" s="879"/>
      <c r="AC75" s="879"/>
      <c r="AD75" s="879"/>
      <c r="AE75" s="879"/>
      <c r="AF75" s="879"/>
      <c r="AG75" s="879"/>
      <c r="AH75" s="879"/>
      <c r="AI75" s="883"/>
      <c r="AJ75" s="883"/>
    </row>
    <row r="76" spans="1:36" ht="18.75" x14ac:dyDescent="0.25">
      <c r="A76" s="886"/>
      <c r="B76" s="889"/>
      <c r="C76" s="901"/>
      <c r="D76" s="901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1"/>
      <c r="S76" s="281"/>
      <c r="T76" s="281"/>
      <c r="U76" s="281"/>
      <c r="V76" s="288">
        <f t="shared" ref="V76:V139" si="28">IF(AND(F76=0,G76=0,H76=0),0,IF(AND(F76=0,G76=0),H76,IF(AND(F76=0,H76=0),G76,IF(AND(G76=0,H76=0),F76,IF(F76=0,(G76+H76)/2,IF(G76=0,(F76+H76)/2,IF(H76=0,(F76+G76)/2,(F76+G76+H76)/3)))))))</f>
        <v>0</v>
      </c>
      <c r="W76" s="288">
        <f t="shared" ref="W76:W139" si="29">IF(AND(I76=0,J76=0,K76=0),0,IF(AND(I76=0,J76=0),K76,IF(AND(I76=0,K76=0),J76,IF(AND(J76=0,K76=0),I76,IF(I76=0,(J76+K76)/2,IF(J76=0,(I76+K76)/2,IF(K76=0,(I76+J76)/2,(I76+J76+K76)/3)))))))</f>
        <v>0</v>
      </c>
      <c r="X76" s="288">
        <f t="shared" ref="X76:X139" si="30">IF(AND(L76=0,M76=0,N76=0),0,IF(AND(L76=0,M76=0),N76,IF(AND(L76=0,N76=0),M76,IF(AND(M76=0,N76=0),L76,IF(L76=0,(M76+N76)/2,IF(M76=0,(L76+N76)/2,IF(N76=0,(L76+M76)/2,(L76+M76+N76)/3)))))))</f>
        <v>0</v>
      </c>
      <c r="Y76" s="289">
        <f t="shared" ref="Y76:Y139" si="31">IF(AND(O76=0,P76=0,Q76=0),0,IF(AND(O76=0,P76=0),Q76,IF(AND(O76=0,Q76=0),P76,IF(AND(P76=0,Q76=0),O76,IF(O76=0,(P76+Q76)/2,IF(P76=0,(O76+Q76)/2,IF(Q76=0,(O76+P76)/2,(O76+P76+Q76)/3)))))))</f>
        <v>0</v>
      </c>
      <c r="Z76" s="898"/>
      <c r="AA76" s="879"/>
      <c r="AB76" s="879"/>
      <c r="AC76" s="879"/>
      <c r="AD76" s="879"/>
      <c r="AE76" s="879"/>
      <c r="AF76" s="879"/>
      <c r="AG76" s="879"/>
      <c r="AH76" s="879"/>
      <c r="AI76" s="883"/>
      <c r="AJ76" s="883"/>
    </row>
    <row r="77" spans="1:36" ht="19.5" thickBot="1" x14ac:dyDescent="0.3">
      <c r="A77" s="887"/>
      <c r="B77" s="890"/>
      <c r="C77" s="902"/>
      <c r="D77" s="90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3"/>
      <c r="S77" s="283"/>
      <c r="T77" s="283"/>
      <c r="U77" s="283"/>
      <c r="V77" s="294">
        <f t="shared" si="28"/>
        <v>0</v>
      </c>
      <c r="W77" s="294">
        <f t="shared" si="29"/>
        <v>0</v>
      </c>
      <c r="X77" s="294">
        <f t="shared" si="30"/>
        <v>0</v>
      </c>
      <c r="Y77" s="295">
        <f t="shared" si="31"/>
        <v>0</v>
      </c>
      <c r="Z77" s="899"/>
      <c r="AA77" s="880"/>
      <c r="AB77" s="880"/>
      <c r="AC77" s="880"/>
      <c r="AD77" s="880"/>
      <c r="AE77" s="880"/>
      <c r="AF77" s="880"/>
      <c r="AG77" s="880"/>
      <c r="AH77" s="880"/>
      <c r="AI77" s="884"/>
      <c r="AJ77" s="884"/>
    </row>
    <row r="78" spans="1:36" ht="18.75" x14ac:dyDescent="0.25">
      <c r="A78" s="885">
        <v>16</v>
      </c>
      <c r="B78" s="888" t="s">
        <v>369</v>
      </c>
      <c r="C78" s="900" t="s">
        <v>895</v>
      </c>
      <c r="D78" s="900">
        <f>100*0.9</f>
        <v>90</v>
      </c>
      <c r="E78" s="273" t="s">
        <v>882</v>
      </c>
      <c r="F78" s="273">
        <v>39.299999999999997</v>
      </c>
      <c r="G78" s="273">
        <v>26.3</v>
      </c>
      <c r="H78" s="273">
        <v>43.2</v>
      </c>
      <c r="I78" s="273">
        <v>62.1</v>
      </c>
      <c r="J78" s="273">
        <v>36.4</v>
      </c>
      <c r="K78" s="273">
        <v>49.2</v>
      </c>
      <c r="L78" s="273">
        <v>63.5</v>
      </c>
      <c r="M78" s="273">
        <v>104.1</v>
      </c>
      <c r="N78" s="273">
        <v>66.7</v>
      </c>
      <c r="O78" s="273">
        <v>78</v>
      </c>
      <c r="P78" s="273">
        <v>85</v>
      </c>
      <c r="Q78" s="273">
        <v>92.4</v>
      </c>
      <c r="R78" s="361">
        <v>0.41199999999999998</v>
      </c>
      <c r="S78" s="361">
        <v>0.41099999999999998</v>
      </c>
      <c r="T78" s="361">
        <v>0.40400000000000003</v>
      </c>
      <c r="U78" s="361">
        <v>0.40799999999999997</v>
      </c>
      <c r="V78" s="286">
        <f t="shared" si="28"/>
        <v>36.266666666666666</v>
      </c>
      <c r="W78" s="286">
        <f t="shared" si="29"/>
        <v>49.233333333333327</v>
      </c>
      <c r="X78" s="286">
        <f t="shared" si="30"/>
        <v>78.100000000000009</v>
      </c>
      <c r="Y78" s="287">
        <f t="shared" si="31"/>
        <v>85.13333333333334</v>
      </c>
      <c r="Z78" s="897">
        <f>SUM(V78:V83)</f>
        <v>37.916666666666664</v>
      </c>
      <c r="AA78" s="881">
        <f>SUM(W78:W83)</f>
        <v>51.883333333333326</v>
      </c>
      <c r="AB78" s="881">
        <f>SUM(X78:X83)</f>
        <v>138.63333333333335</v>
      </c>
      <c r="AC78" s="881">
        <f>SUM(Y78:Y83)</f>
        <v>155.86666666666667</v>
      </c>
      <c r="AD78" s="878">
        <f t="shared" ref="AD78:AG84" si="32">Z78*0.38*0.9*SQRT(3)</f>
        <v>22.460368847149415</v>
      </c>
      <c r="AE78" s="878">
        <f t="shared" si="32"/>
        <v>30.733682734582914</v>
      </c>
      <c r="AF78" s="878">
        <f t="shared" si="32"/>
        <v>82.12103211894015</v>
      </c>
      <c r="AG78" s="878">
        <f t="shared" si="32"/>
        <v>92.329393168589604</v>
      </c>
      <c r="AH78" s="881">
        <f>MAX(Z78:AC83)</f>
        <v>155.86666666666667</v>
      </c>
      <c r="AI78" s="882">
        <f t="shared" ref="AI78" si="33">AH78*0.38*0.9*SQRT(3)</f>
        <v>92.329393168589604</v>
      </c>
      <c r="AJ78" s="882">
        <f>D78-AI78</f>
        <v>-2.3293931685896041</v>
      </c>
    </row>
    <row r="79" spans="1:36" ht="18.75" x14ac:dyDescent="0.25">
      <c r="A79" s="886"/>
      <c r="B79" s="889"/>
      <c r="C79" s="901"/>
      <c r="D79" s="901"/>
      <c r="E79" s="276" t="s">
        <v>896</v>
      </c>
      <c r="F79" s="276">
        <v>0</v>
      </c>
      <c r="G79" s="276">
        <v>3.2</v>
      </c>
      <c r="H79" s="276">
        <v>0.1</v>
      </c>
      <c r="I79" s="276">
        <v>0</v>
      </c>
      <c r="J79" s="276">
        <v>4.5999999999999996</v>
      </c>
      <c r="K79" s="276">
        <v>0.7</v>
      </c>
      <c r="L79" s="276">
        <v>0.4</v>
      </c>
      <c r="M79" s="276">
        <v>1</v>
      </c>
      <c r="N79" s="276">
        <v>54.5</v>
      </c>
      <c r="O79" s="276">
        <v>0.4</v>
      </c>
      <c r="P79" s="276">
        <v>1</v>
      </c>
      <c r="Q79" s="276">
        <v>60.1</v>
      </c>
      <c r="R79" s="277">
        <v>0.41199999999999998</v>
      </c>
      <c r="S79" s="277">
        <v>0.41099999999999998</v>
      </c>
      <c r="T79" s="277">
        <v>0.40400000000000003</v>
      </c>
      <c r="U79" s="277">
        <v>0.40799999999999997</v>
      </c>
      <c r="V79" s="288">
        <f t="shared" si="28"/>
        <v>1.6500000000000001</v>
      </c>
      <c r="W79" s="288">
        <f t="shared" si="29"/>
        <v>2.65</v>
      </c>
      <c r="X79" s="288">
        <f t="shared" si="30"/>
        <v>18.633333333333333</v>
      </c>
      <c r="Y79" s="289">
        <f t="shared" si="31"/>
        <v>20.5</v>
      </c>
      <c r="Z79" s="898"/>
      <c r="AA79" s="879"/>
      <c r="AB79" s="879"/>
      <c r="AC79" s="879"/>
      <c r="AD79" s="879"/>
      <c r="AE79" s="879"/>
      <c r="AF79" s="879"/>
      <c r="AG79" s="879"/>
      <c r="AH79" s="879"/>
      <c r="AI79" s="883"/>
      <c r="AJ79" s="883"/>
    </row>
    <row r="80" spans="1:36" ht="18.75" x14ac:dyDescent="0.25">
      <c r="A80" s="886"/>
      <c r="B80" s="889"/>
      <c r="C80" s="901"/>
      <c r="D80" s="901"/>
      <c r="E80" s="280" t="s">
        <v>877</v>
      </c>
      <c r="F80" s="280">
        <v>0</v>
      </c>
      <c r="G80" s="280">
        <v>0</v>
      </c>
      <c r="H80" s="280">
        <v>0</v>
      </c>
      <c r="I80" s="280">
        <v>0</v>
      </c>
      <c r="J80" s="280">
        <v>0</v>
      </c>
      <c r="K80" s="280">
        <v>0</v>
      </c>
      <c r="L80" s="280">
        <v>36.9</v>
      </c>
      <c r="M80" s="280">
        <v>36.799999999999997</v>
      </c>
      <c r="N80" s="280">
        <v>52</v>
      </c>
      <c r="O80" s="280">
        <v>47.6</v>
      </c>
      <c r="P80" s="280">
        <v>54.3</v>
      </c>
      <c r="Q80" s="280">
        <v>48.8</v>
      </c>
      <c r="R80" s="277">
        <v>0.41199999999999998</v>
      </c>
      <c r="S80" s="277">
        <v>0.41099999999999998</v>
      </c>
      <c r="T80" s="277">
        <v>0.40400000000000003</v>
      </c>
      <c r="U80" s="277">
        <v>0.40799999999999997</v>
      </c>
      <c r="V80" s="288">
        <f t="shared" si="28"/>
        <v>0</v>
      </c>
      <c r="W80" s="288">
        <f t="shared" si="29"/>
        <v>0</v>
      </c>
      <c r="X80" s="288">
        <f t="shared" si="30"/>
        <v>41.9</v>
      </c>
      <c r="Y80" s="289">
        <f t="shared" si="31"/>
        <v>50.233333333333327</v>
      </c>
      <c r="Z80" s="898"/>
      <c r="AA80" s="879"/>
      <c r="AB80" s="879"/>
      <c r="AC80" s="879"/>
      <c r="AD80" s="879"/>
      <c r="AE80" s="879"/>
      <c r="AF80" s="879"/>
      <c r="AG80" s="879"/>
      <c r="AH80" s="879"/>
      <c r="AI80" s="883"/>
      <c r="AJ80" s="883"/>
    </row>
    <row r="81" spans="1:36" ht="18.75" x14ac:dyDescent="0.25">
      <c r="A81" s="886"/>
      <c r="B81" s="889"/>
      <c r="C81" s="901"/>
      <c r="D81" s="901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7"/>
      <c r="S81" s="277"/>
      <c r="T81" s="277"/>
      <c r="U81" s="277"/>
      <c r="V81" s="288">
        <f t="shared" si="28"/>
        <v>0</v>
      </c>
      <c r="W81" s="288">
        <f t="shared" si="29"/>
        <v>0</v>
      </c>
      <c r="X81" s="288">
        <f t="shared" si="30"/>
        <v>0</v>
      </c>
      <c r="Y81" s="289">
        <f t="shared" si="31"/>
        <v>0</v>
      </c>
      <c r="Z81" s="898"/>
      <c r="AA81" s="879"/>
      <c r="AB81" s="879"/>
      <c r="AC81" s="879"/>
      <c r="AD81" s="879"/>
      <c r="AE81" s="879"/>
      <c r="AF81" s="879"/>
      <c r="AG81" s="879"/>
      <c r="AH81" s="879"/>
      <c r="AI81" s="883"/>
      <c r="AJ81" s="883"/>
    </row>
    <row r="82" spans="1:36" ht="18.75" x14ac:dyDescent="0.25">
      <c r="A82" s="886"/>
      <c r="B82" s="889"/>
      <c r="C82" s="901"/>
      <c r="D82" s="901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1"/>
      <c r="S82" s="281"/>
      <c r="T82" s="281"/>
      <c r="U82" s="281"/>
      <c r="V82" s="288">
        <f t="shared" si="28"/>
        <v>0</v>
      </c>
      <c r="W82" s="288">
        <f t="shared" si="29"/>
        <v>0</v>
      </c>
      <c r="X82" s="288">
        <f t="shared" si="30"/>
        <v>0</v>
      </c>
      <c r="Y82" s="289">
        <f t="shared" si="31"/>
        <v>0</v>
      </c>
      <c r="Z82" s="898"/>
      <c r="AA82" s="879"/>
      <c r="AB82" s="879"/>
      <c r="AC82" s="879"/>
      <c r="AD82" s="879"/>
      <c r="AE82" s="879"/>
      <c r="AF82" s="879"/>
      <c r="AG82" s="879"/>
      <c r="AH82" s="879"/>
      <c r="AI82" s="883"/>
      <c r="AJ82" s="883"/>
    </row>
    <row r="83" spans="1:36" ht="19.5" thickBot="1" x14ac:dyDescent="0.3">
      <c r="A83" s="887"/>
      <c r="B83" s="890"/>
      <c r="C83" s="902"/>
      <c r="D83" s="90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3"/>
      <c r="S83" s="283"/>
      <c r="T83" s="283"/>
      <c r="U83" s="283"/>
      <c r="V83" s="294">
        <f t="shared" si="28"/>
        <v>0</v>
      </c>
      <c r="W83" s="294">
        <f t="shared" si="29"/>
        <v>0</v>
      </c>
      <c r="X83" s="294">
        <f t="shared" si="30"/>
        <v>0</v>
      </c>
      <c r="Y83" s="295">
        <f t="shared" si="31"/>
        <v>0</v>
      </c>
      <c r="Z83" s="899"/>
      <c r="AA83" s="880"/>
      <c r="AB83" s="880"/>
      <c r="AC83" s="880"/>
      <c r="AD83" s="880"/>
      <c r="AE83" s="880"/>
      <c r="AF83" s="880"/>
      <c r="AG83" s="880"/>
      <c r="AH83" s="880"/>
      <c r="AI83" s="884"/>
      <c r="AJ83" s="884"/>
    </row>
    <row r="84" spans="1:36" ht="18.75" x14ac:dyDescent="0.25">
      <c r="A84" s="885">
        <v>17</v>
      </c>
      <c r="B84" s="888" t="s">
        <v>280</v>
      </c>
      <c r="C84" s="900" t="s">
        <v>305</v>
      </c>
      <c r="D84" s="900">
        <f>40*0.9</f>
        <v>36</v>
      </c>
      <c r="E84" s="273" t="s">
        <v>862</v>
      </c>
      <c r="F84" s="273">
        <v>0</v>
      </c>
      <c r="G84" s="273">
        <v>0</v>
      </c>
      <c r="H84" s="273">
        <v>0</v>
      </c>
      <c r="I84" s="273">
        <v>0</v>
      </c>
      <c r="J84" s="273">
        <v>0</v>
      </c>
      <c r="K84" s="273">
        <v>0</v>
      </c>
      <c r="L84" s="273">
        <v>0</v>
      </c>
      <c r="M84" s="273">
        <v>0</v>
      </c>
      <c r="N84" s="273">
        <v>0</v>
      </c>
      <c r="O84" s="273">
        <v>0</v>
      </c>
      <c r="P84" s="273">
        <v>0</v>
      </c>
      <c r="Q84" s="273">
        <v>0</v>
      </c>
      <c r="R84" s="361">
        <v>0.38730158730158726</v>
      </c>
      <c r="S84" s="361">
        <v>0.38730158730158726</v>
      </c>
      <c r="T84" s="361">
        <v>0.39999999999999997</v>
      </c>
      <c r="U84" s="361">
        <v>0.39999999999999997</v>
      </c>
      <c r="V84" s="286">
        <f t="shared" si="28"/>
        <v>0</v>
      </c>
      <c r="W84" s="286">
        <f t="shared" si="29"/>
        <v>0</v>
      </c>
      <c r="X84" s="286">
        <f t="shared" si="30"/>
        <v>0</v>
      </c>
      <c r="Y84" s="287">
        <f t="shared" si="31"/>
        <v>0</v>
      </c>
      <c r="Z84" s="897">
        <f>SUM(V84:V85)</f>
        <v>0</v>
      </c>
      <c r="AA84" s="881">
        <f>SUM(W84:W85)</f>
        <v>0</v>
      </c>
      <c r="AB84" s="881">
        <f>SUM(X84:X85)</f>
        <v>0</v>
      </c>
      <c r="AC84" s="881">
        <f>SUM(Y84:Y85)</f>
        <v>0</v>
      </c>
      <c r="AD84" s="878">
        <f t="shared" ref="AD84" si="34">Z84*0.38*0.9*SQRT(3)</f>
        <v>0</v>
      </c>
      <c r="AE84" s="878">
        <f t="shared" si="32"/>
        <v>0</v>
      </c>
      <c r="AF84" s="878">
        <f t="shared" si="32"/>
        <v>0</v>
      </c>
      <c r="AG84" s="878">
        <f t="shared" si="32"/>
        <v>0</v>
      </c>
      <c r="AH84" s="881">
        <f>MAX(Z84:AC85)</f>
        <v>0</v>
      </c>
      <c r="AI84" s="882">
        <f t="shared" ref="AI84" si="35">AH84*0.38*0.9*SQRT(3)</f>
        <v>0</v>
      </c>
      <c r="AJ84" s="882">
        <f>D84-AI84</f>
        <v>36</v>
      </c>
    </row>
    <row r="85" spans="1:36" ht="19.5" thickBot="1" x14ac:dyDescent="0.3">
      <c r="A85" s="887"/>
      <c r="B85" s="890"/>
      <c r="C85" s="902"/>
      <c r="D85" s="90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3"/>
      <c r="S85" s="283"/>
      <c r="T85" s="283"/>
      <c r="U85" s="283"/>
      <c r="V85" s="294">
        <f t="shared" si="28"/>
        <v>0</v>
      </c>
      <c r="W85" s="294">
        <f t="shared" si="29"/>
        <v>0</v>
      </c>
      <c r="X85" s="294">
        <f t="shared" si="30"/>
        <v>0</v>
      </c>
      <c r="Y85" s="295">
        <f t="shared" si="31"/>
        <v>0</v>
      </c>
      <c r="Z85" s="899"/>
      <c r="AA85" s="880"/>
      <c r="AB85" s="880"/>
      <c r="AC85" s="880"/>
      <c r="AD85" s="880"/>
      <c r="AE85" s="880"/>
      <c r="AF85" s="880"/>
      <c r="AG85" s="880"/>
      <c r="AH85" s="880"/>
      <c r="AI85" s="884"/>
      <c r="AJ85" s="884"/>
    </row>
    <row r="86" spans="1:36" ht="18.75" x14ac:dyDescent="0.25">
      <c r="A86" s="885">
        <v>18</v>
      </c>
      <c r="B86" s="888" t="s">
        <v>285</v>
      </c>
      <c r="C86" s="900" t="s">
        <v>61</v>
      </c>
      <c r="D86" s="900">
        <f>400*0.9</f>
        <v>360</v>
      </c>
      <c r="E86" s="273" t="s">
        <v>45</v>
      </c>
      <c r="F86" s="273">
        <v>114.4</v>
      </c>
      <c r="G86" s="273">
        <v>60.2</v>
      </c>
      <c r="H86" s="273">
        <v>58.3</v>
      </c>
      <c r="I86" s="273">
        <v>23.3</v>
      </c>
      <c r="J86" s="273">
        <v>33.700000000000003</v>
      </c>
      <c r="K86" s="273">
        <v>31.1</v>
      </c>
      <c r="L86" s="273">
        <v>45.3</v>
      </c>
      <c r="M86" s="273">
        <v>20.8</v>
      </c>
      <c r="N86" s="273">
        <v>44.8</v>
      </c>
      <c r="O86" s="273">
        <v>11.4</v>
      </c>
      <c r="P86" s="273">
        <v>32.200000000000003</v>
      </c>
      <c r="Q86" s="273">
        <v>19.3</v>
      </c>
      <c r="R86" s="361">
        <v>0.39800000000000002</v>
      </c>
      <c r="S86" s="361">
        <v>0.39500000000000002</v>
      </c>
      <c r="T86" s="361">
        <v>0.41</v>
      </c>
      <c r="U86" s="361">
        <v>0.41</v>
      </c>
      <c r="V86" s="286">
        <f t="shared" si="28"/>
        <v>77.63333333333334</v>
      </c>
      <c r="W86" s="286">
        <f t="shared" si="29"/>
        <v>29.366666666666664</v>
      </c>
      <c r="X86" s="286">
        <f t="shared" si="30"/>
        <v>36.966666666666661</v>
      </c>
      <c r="Y86" s="287">
        <f t="shared" si="31"/>
        <v>20.966666666666669</v>
      </c>
      <c r="Z86" s="897">
        <f>SUM(V86:V91)</f>
        <v>84.533333333333346</v>
      </c>
      <c r="AA86" s="881">
        <f>SUM(W86:W91)</f>
        <v>35.999999999999993</v>
      </c>
      <c r="AB86" s="881">
        <f>SUM(X86:X91)</f>
        <v>48.5</v>
      </c>
      <c r="AC86" s="881">
        <f>SUM(Y86:Y91)</f>
        <v>39.93333333333333</v>
      </c>
      <c r="AD86" s="878">
        <f t="shared" ref="AD86:AG92" si="36">Z86*0.38*0.9*SQRT(3)</f>
        <v>50.074281667139282</v>
      </c>
      <c r="AE86" s="878">
        <f t="shared" si="36"/>
        <v>21.325009542788013</v>
      </c>
      <c r="AF86" s="878">
        <f t="shared" si="36"/>
        <v>28.729526745144966</v>
      </c>
      <c r="AG86" s="878">
        <f t="shared" si="36"/>
        <v>23.654964289129669</v>
      </c>
      <c r="AH86" s="881">
        <f>MAX(Z86:AC91)</f>
        <v>84.533333333333346</v>
      </c>
      <c r="AI86" s="882">
        <f t="shared" ref="AI86" si="37">AH86*0.38*0.9*SQRT(3)</f>
        <v>50.074281667139282</v>
      </c>
      <c r="AJ86" s="882">
        <f>D86-AI86</f>
        <v>309.9257183328607</v>
      </c>
    </row>
    <row r="87" spans="1:36" ht="18.75" x14ac:dyDescent="0.25">
      <c r="A87" s="886"/>
      <c r="B87" s="889"/>
      <c r="C87" s="901"/>
      <c r="D87" s="901"/>
      <c r="E87" s="276" t="s">
        <v>897</v>
      </c>
      <c r="F87" s="276">
        <v>0.7</v>
      </c>
      <c r="G87" s="276">
        <v>0.8</v>
      </c>
      <c r="H87" s="276">
        <v>0.7</v>
      </c>
      <c r="I87" s="276">
        <v>0</v>
      </c>
      <c r="J87" s="276">
        <v>0</v>
      </c>
      <c r="K87" s="276">
        <v>0</v>
      </c>
      <c r="L87" s="276">
        <v>0</v>
      </c>
      <c r="M87" s="276">
        <v>0</v>
      </c>
      <c r="N87" s="276">
        <v>0</v>
      </c>
      <c r="O87" s="276">
        <v>0</v>
      </c>
      <c r="P87" s="276">
        <v>0</v>
      </c>
      <c r="Q87" s="276">
        <v>0</v>
      </c>
      <c r="R87" s="277">
        <v>0.39800000000000002</v>
      </c>
      <c r="S87" s="277">
        <v>0.39500000000000002</v>
      </c>
      <c r="T87" s="277">
        <v>0.41</v>
      </c>
      <c r="U87" s="277">
        <v>0.41</v>
      </c>
      <c r="V87" s="288">
        <f t="shared" si="28"/>
        <v>0.73333333333333339</v>
      </c>
      <c r="W87" s="288">
        <f t="shared" si="29"/>
        <v>0</v>
      </c>
      <c r="X87" s="288">
        <f t="shared" si="30"/>
        <v>0</v>
      </c>
      <c r="Y87" s="289">
        <f t="shared" si="31"/>
        <v>0</v>
      </c>
      <c r="Z87" s="898"/>
      <c r="AA87" s="879"/>
      <c r="AB87" s="879"/>
      <c r="AC87" s="879"/>
      <c r="AD87" s="879"/>
      <c r="AE87" s="879"/>
      <c r="AF87" s="879"/>
      <c r="AG87" s="879"/>
      <c r="AH87" s="879"/>
      <c r="AI87" s="883"/>
      <c r="AJ87" s="883"/>
    </row>
    <row r="88" spans="1:36" ht="18.75" x14ac:dyDescent="0.25">
      <c r="A88" s="886"/>
      <c r="B88" s="889"/>
      <c r="C88" s="901"/>
      <c r="D88" s="901"/>
      <c r="E88" s="280" t="s">
        <v>898</v>
      </c>
      <c r="F88" s="280">
        <v>0.7</v>
      </c>
      <c r="G88" s="280">
        <v>8.4</v>
      </c>
      <c r="H88" s="280">
        <v>1.2</v>
      </c>
      <c r="I88" s="280">
        <v>0</v>
      </c>
      <c r="J88" s="280">
        <v>5.2</v>
      </c>
      <c r="K88" s="280">
        <v>0</v>
      </c>
      <c r="L88" s="280">
        <v>0</v>
      </c>
      <c r="M88" s="280">
        <v>8.6</v>
      </c>
      <c r="N88" s="280">
        <v>0</v>
      </c>
      <c r="O88" s="280">
        <v>0</v>
      </c>
      <c r="P88" s="280">
        <v>16.3</v>
      </c>
      <c r="Q88" s="280">
        <v>0</v>
      </c>
      <c r="R88" s="277">
        <v>0.39800000000000002</v>
      </c>
      <c r="S88" s="277">
        <v>0.39500000000000002</v>
      </c>
      <c r="T88" s="277">
        <v>0.41</v>
      </c>
      <c r="U88" s="277">
        <v>0.41</v>
      </c>
      <c r="V88" s="288">
        <f t="shared" si="28"/>
        <v>3.4333333333333331</v>
      </c>
      <c r="W88" s="288">
        <f t="shared" si="29"/>
        <v>5.2</v>
      </c>
      <c r="X88" s="288">
        <f t="shared" si="30"/>
        <v>8.6</v>
      </c>
      <c r="Y88" s="289">
        <f t="shared" si="31"/>
        <v>16.3</v>
      </c>
      <c r="Z88" s="898"/>
      <c r="AA88" s="879"/>
      <c r="AB88" s="879"/>
      <c r="AC88" s="879"/>
      <c r="AD88" s="879"/>
      <c r="AE88" s="879"/>
      <c r="AF88" s="879"/>
      <c r="AG88" s="879"/>
      <c r="AH88" s="879"/>
      <c r="AI88" s="883"/>
      <c r="AJ88" s="883"/>
    </row>
    <row r="89" spans="1:36" ht="18.75" x14ac:dyDescent="0.25">
      <c r="A89" s="886"/>
      <c r="B89" s="889"/>
      <c r="C89" s="901"/>
      <c r="D89" s="901"/>
      <c r="E89" s="276" t="s">
        <v>899</v>
      </c>
      <c r="F89" s="276">
        <v>1.3</v>
      </c>
      <c r="G89" s="276">
        <v>1.1000000000000001</v>
      </c>
      <c r="H89" s="276">
        <v>5.8</v>
      </c>
      <c r="I89" s="276">
        <v>0.3</v>
      </c>
      <c r="J89" s="276">
        <v>0.6</v>
      </c>
      <c r="K89" s="276">
        <v>3.4</v>
      </c>
      <c r="L89" s="276">
        <v>1.5</v>
      </c>
      <c r="M89" s="276">
        <v>2.1</v>
      </c>
      <c r="N89" s="276">
        <v>5.2</v>
      </c>
      <c r="O89" s="276">
        <v>1.5</v>
      </c>
      <c r="P89" s="276">
        <v>2.1</v>
      </c>
      <c r="Q89" s="276">
        <v>4.4000000000000004</v>
      </c>
      <c r="R89" s="277">
        <v>0.39800000000000002</v>
      </c>
      <c r="S89" s="277">
        <v>0.39500000000000002</v>
      </c>
      <c r="T89" s="277">
        <v>0.41</v>
      </c>
      <c r="U89" s="277">
        <v>0.41</v>
      </c>
      <c r="V89" s="288">
        <f t="shared" si="28"/>
        <v>2.7333333333333329</v>
      </c>
      <c r="W89" s="288">
        <f t="shared" si="29"/>
        <v>1.4333333333333333</v>
      </c>
      <c r="X89" s="288">
        <f t="shared" si="30"/>
        <v>2.9333333333333336</v>
      </c>
      <c r="Y89" s="289">
        <f t="shared" si="31"/>
        <v>2.6666666666666665</v>
      </c>
      <c r="Z89" s="898"/>
      <c r="AA89" s="879"/>
      <c r="AB89" s="879"/>
      <c r="AC89" s="879"/>
      <c r="AD89" s="879"/>
      <c r="AE89" s="879"/>
      <c r="AF89" s="879"/>
      <c r="AG89" s="879"/>
      <c r="AH89" s="879"/>
      <c r="AI89" s="883"/>
      <c r="AJ89" s="883"/>
    </row>
    <row r="90" spans="1:36" ht="18.75" x14ac:dyDescent="0.25">
      <c r="A90" s="886"/>
      <c r="B90" s="889"/>
      <c r="C90" s="901"/>
      <c r="D90" s="901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1"/>
      <c r="S90" s="281"/>
      <c r="T90" s="281"/>
      <c r="U90" s="281"/>
      <c r="V90" s="288">
        <f t="shared" si="28"/>
        <v>0</v>
      </c>
      <c r="W90" s="288">
        <f t="shared" si="29"/>
        <v>0</v>
      </c>
      <c r="X90" s="288">
        <f t="shared" si="30"/>
        <v>0</v>
      </c>
      <c r="Y90" s="289">
        <f t="shared" si="31"/>
        <v>0</v>
      </c>
      <c r="Z90" s="898"/>
      <c r="AA90" s="879"/>
      <c r="AB90" s="879"/>
      <c r="AC90" s="879"/>
      <c r="AD90" s="879"/>
      <c r="AE90" s="879"/>
      <c r="AF90" s="879"/>
      <c r="AG90" s="879"/>
      <c r="AH90" s="879"/>
      <c r="AI90" s="883"/>
      <c r="AJ90" s="883"/>
    </row>
    <row r="91" spans="1:36" ht="19.5" thickBot="1" x14ac:dyDescent="0.3">
      <c r="A91" s="887"/>
      <c r="B91" s="890"/>
      <c r="C91" s="902"/>
      <c r="D91" s="90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3"/>
      <c r="S91" s="283"/>
      <c r="T91" s="283"/>
      <c r="U91" s="283"/>
      <c r="V91" s="294">
        <f t="shared" si="28"/>
        <v>0</v>
      </c>
      <c r="W91" s="294">
        <f t="shared" si="29"/>
        <v>0</v>
      </c>
      <c r="X91" s="294">
        <f t="shared" si="30"/>
        <v>0</v>
      </c>
      <c r="Y91" s="295">
        <f t="shared" si="31"/>
        <v>0</v>
      </c>
      <c r="Z91" s="899"/>
      <c r="AA91" s="880"/>
      <c r="AB91" s="880"/>
      <c r="AC91" s="880"/>
      <c r="AD91" s="880"/>
      <c r="AE91" s="880"/>
      <c r="AF91" s="880"/>
      <c r="AG91" s="880"/>
      <c r="AH91" s="880"/>
      <c r="AI91" s="884"/>
      <c r="AJ91" s="884"/>
    </row>
    <row r="92" spans="1:36" ht="18.75" x14ac:dyDescent="0.25">
      <c r="A92" s="885">
        <v>19</v>
      </c>
      <c r="B92" s="1304" t="s">
        <v>558</v>
      </c>
      <c r="C92" s="900" t="s">
        <v>88</v>
      </c>
      <c r="D92" s="900">
        <f>160*0.9</f>
        <v>144</v>
      </c>
      <c r="E92" s="273" t="s">
        <v>900</v>
      </c>
      <c r="F92" s="273">
        <v>2</v>
      </c>
      <c r="G92" s="273">
        <v>5</v>
      </c>
      <c r="H92" s="273">
        <v>1.5</v>
      </c>
      <c r="I92" s="273">
        <v>1</v>
      </c>
      <c r="J92" s="273">
        <v>6</v>
      </c>
      <c r="K92" s="273">
        <v>0.4</v>
      </c>
      <c r="L92" s="273">
        <v>23</v>
      </c>
      <c r="M92" s="273">
        <v>12</v>
      </c>
      <c r="N92" s="273">
        <v>42</v>
      </c>
      <c r="O92" s="273">
        <v>27</v>
      </c>
      <c r="P92" s="273">
        <v>10</v>
      </c>
      <c r="Q92" s="273">
        <v>44</v>
      </c>
      <c r="R92" s="361">
        <v>0.39600000000000002</v>
      </c>
      <c r="S92" s="361">
        <v>0.39800000000000002</v>
      </c>
      <c r="T92" s="361">
        <v>0.39900000000000002</v>
      </c>
      <c r="U92" s="361">
        <v>0.39500000000000002</v>
      </c>
      <c r="V92" s="286">
        <f t="shared" si="28"/>
        <v>2.8333333333333335</v>
      </c>
      <c r="W92" s="286">
        <f t="shared" si="29"/>
        <v>2.4666666666666668</v>
      </c>
      <c r="X92" s="286">
        <f t="shared" si="30"/>
        <v>25.666666666666668</v>
      </c>
      <c r="Y92" s="287">
        <f t="shared" si="31"/>
        <v>27</v>
      </c>
      <c r="Z92" s="897">
        <f>SUM(V92:V95)</f>
        <v>56.166666666666664</v>
      </c>
      <c r="AA92" s="881">
        <f>SUM(W92:W95)</f>
        <v>49.8</v>
      </c>
      <c r="AB92" s="881">
        <f>SUM(X92:X95)</f>
        <v>82.666666666666657</v>
      </c>
      <c r="AC92" s="881">
        <f>SUM(Y92:Y95)</f>
        <v>109</v>
      </c>
      <c r="AD92" s="878">
        <f t="shared" ref="AD92" si="38">Z92*0.38*0.9*SQRT(3)</f>
        <v>33.270963962590564</v>
      </c>
      <c r="AE92" s="878">
        <f t="shared" si="36"/>
        <v>29.49959653419009</v>
      </c>
      <c r="AF92" s="878">
        <f t="shared" si="36"/>
        <v>48.968540431587293</v>
      </c>
      <c r="AG92" s="878">
        <f t="shared" si="36"/>
        <v>64.567390004552621</v>
      </c>
      <c r="AH92" s="881">
        <f>MAX(Z92:AC95)</f>
        <v>109</v>
      </c>
      <c r="AI92" s="882">
        <f t="shared" ref="AI92" si="39">AH92*0.38*0.9*SQRT(3)</f>
        <v>64.567390004552621</v>
      </c>
      <c r="AJ92" s="882">
        <f>D92-AI92</f>
        <v>79.432609995447379</v>
      </c>
    </row>
    <row r="93" spans="1:36" ht="18.75" x14ac:dyDescent="0.25">
      <c r="A93" s="886"/>
      <c r="B93" s="1305"/>
      <c r="C93" s="901"/>
      <c r="D93" s="901"/>
      <c r="E93" s="276" t="s">
        <v>901</v>
      </c>
      <c r="F93" s="276">
        <v>15</v>
      </c>
      <c r="G93" s="276">
        <v>13</v>
      </c>
      <c r="H93" s="276">
        <v>13</v>
      </c>
      <c r="I93" s="276">
        <v>15</v>
      </c>
      <c r="J93" s="276">
        <v>13</v>
      </c>
      <c r="K93" s="276">
        <v>13</v>
      </c>
      <c r="L93" s="276">
        <v>26</v>
      </c>
      <c r="M93" s="276">
        <v>20</v>
      </c>
      <c r="N93" s="276">
        <v>24</v>
      </c>
      <c r="O93" s="276">
        <v>34</v>
      </c>
      <c r="P93" s="276">
        <v>30</v>
      </c>
      <c r="Q93" s="276">
        <v>50</v>
      </c>
      <c r="R93" s="277">
        <v>0.39600000000000002</v>
      </c>
      <c r="S93" s="277">
        <v>0.39800000000000002</v>
      </c>
      <c r="T93" s="277">
        <v>0.39900000000000002</v>
      </c>
      <c r="U93" s="277">
        <v>0.39500000000000002</v>
      </c>
      <c r="V93" s="288">
        <f t="shared" si="28"/>
        <v>13.666666666666666</v>
      </c>
      <c r="W93" s="288">
        <f t="shared" si="29"/>
        <v>13.666666666666666</v>
      </c>
      <c r="X93" s="288">
        <f t="shared" si="30"/>
        <v>23.333333333333332</v>
      </c>
      <c r="Y93" s="289">
        <f t="shared" si="31"/>
        <v>38</v>
      </c>
      <c r="Z93" s="898"/>
      <c r="AA93" s="879"/>
      <c r="AB93" s="879"/>
      <c r="AC93" s="879"/>
      <c r="AD93" s="879"/>
      <c r="AE93" s="879"/>
      <c r="AF93" s="879"/>
      <c r="AG93" s="879"/>
      <c r="AH93" s="879"/>
      <c r="AI93" s="883"/>
      <c r="AJ93" s="883"/>
    </row>
    <row r="94" spans="1:36" ht="18.75" x14ac:dyDescent="0.25">
      <c r="A94" s="886"/>
      <c r="B94" s="1305"/>
      <c r="C94" s="901"/>
      <c r="D94" s="901"/>
      <c r="E94" s="280" t="s">
        <v>503</v>
      </c>
      <c r="F94" s="280">
        <v>49</v>
      </c>
      <c r="G94" s="280">
        <v>25</v>
      </c>
      <c r="H94" s="280">
        <v>45</v>
      </c>
      <c r="I94" s="280">
        <v>34</v>
      </c>
      <c r="J94" s="280">
        <v>44</v>
      </c>
      <c r="K94" s="280">
        <v>23</v>
      </c>
      <c r="L94" s="280">
        <v>20</v>
      </c>
      <c r="M94" s="280">
        <v>16</v>
      </c>
      <c r="N94" s="280">
        <v>65</v>
      </c>
      <c r="O94" s="280">
        <v>29</v>
      </c>
      <c r="P94" s="280">
        <v>23</v>
      </c>
      <c r="Q94" s="280">
        <v>80</v>
      </c>
      <c r="R94" s="277">
        <v>0.39600000000000002</v>
      </c>
      <c r="S94" s="277">
        <v>0.39800000000000002</v>
      </c>
      <c r="T94" s="277">
        <v>0.39900000000000002</v>
      </c>
      <c r="U94" s="277">
        <v>0.39500000000000002</v>
      </c>
      <c r="V94" s="288">
        <f t="shared" si="28"/>
        <v>39.666666666666664</v>
      </c>
      <c r="W94" s="288">
        <f t="shared" si="29"/>
        <v>33.666666666666664</v>
      </c>
      <c r="X94" s="288">
        <f t="shared" si="30"/>
        <v>33.666666666666664</v>
      </c>
      <c r="Y94" s="289">
        <f t="shared" si="31"/>
        <v>44</v>
      </c>
      <c r="Z94" s="898"/>
      <c r="AA94" s="879"/>
      <c r="AB94" s="879"/>
      <c r="AC94" s="879"/>
      <c r="AD94" s="879"/>
      <c r="AE94" s="879"/>
      <c r="AF94" s="879"/>
      <c r="AG94" s="879"/>
      <c r="AH94" s="879"/>
      <c r="AI94" s="883"/>
      <c r="AJ94" s="883"/>
    </row>
    <row r="95" spans="1:36" ht="19.5" thickBot="1" x14ac:dyDescent="0.3">
      <c r="A95" s="887"/>
      <c r="B95" s="1306"/>
      <c r="C95" s="902"/>
      <c r="D95" s="90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3"/>
      <c r="S95" s="283"/>
      <c r="T95" s="283"/>
      <c r="U95" s="283"/>
      <c r="V95" s="294">
        <f t="shared" si="28"/>
        <v>0</v>
      </c>
      <c r="W95" s="294">
        <f t="shared" si="29"/>
        <v>0</v>
      </c>
      <c r="X95" s="294">
        <f t="shared" si="30"/>
        <v>0</v>
      </c>
      <c r="Y95" s="295">
        <f t="shared" si="31"/>
        <v>0</v>
      </c>
      <c r="Z95" s="899"/>
      <c r="AA95" s="880"/>
      <c r="AB95" s="880"/>
      <c r="AC95" s="880"/>
      <c r="AD95" s="880"/>
      <c r="AE95" s="880"/>
      <c r="AF95" s="880"/>
      <c r="AG95" s="880"/>
      <c r="AH95" s="880"/>
      <c r="AI95" s="884"/>
      <c r="AJ95" s="884"/>
    </row>
    <row r="96" spans="1:36" ht="18.75" x14ac:dyDescent="0.25">
      <c r="A96" s="885">
        <v>20</v>
      </c>
      <c r="B96" s="888" t="s">
        <v>569</v>
      </c>
      <c r="C96" s="900" t="s">
        <v>680</v>
      </c>
      <c r="D96" s="900">
        <f>320*0.9</f>
        <v>288</v>
      </c>
      <c r="E96" s="273" t="s">
        <v>902</v>
      </c>
      <c r="F96" s="273">
        <v>27</v>
      </c>
      <c r="G96" s="273">
        <v>28.6</v>
      </c>
      <c r="H96" s="273">
        <v>33.6</v>
      </c>
      <c r="I96" s="273">
        <v>1.5</v>
      </c>
      <c r="J96" s="273">
        <v>2.2999999999999998</v>
      </c>
      <c r="K96" s="273">
        <v>8.1999999999999993</v>
      </c>
      <c r="L96" s="273">
        <v>5.8</v>
      </c>
      <c r="M96" s="273">
        <v>18.899999999999999</v>
      </c>
      <c r="N96" s="273">
        <v>19.3</v>
      </c>
      <c r="O96" s="273">
        <v>7.8</v>
      </c>
      <c r="P96" s="273">
        <v>18.600000000000001</v>
      </c>
      <c r="Q96" s="273">
        <v>4.2</v>
      </c>
      <c r="R96" s="296">
        <v>0.39700000000000002</v>
      </c>
      <c r="S96" s="296">
        <v>0.4</v>
      </c>
      <c r="T96" s="296">
        <v>0.39600000000000002</v>
      </c>
      <c r="U96" s="296">
        <v>0.4</v>
      </c>
      <c r="V96" s="286">
        <f t="shared" si="28"/>
        <v>29.733333333333334</v>
      </c>
      <c r="W96" s="286">
        <f t="shared" si="29"/>
        <v>4</v>
      </c>
      <c r="X96" s="286">
        <f t="shared" si="30"/>
        <v>14.666666666666666</v>
      </c>
      <c r="Y96" s="287">
        <f t="shared" si="31"/>
        <v>10.200000000000001</v>
      </c>
      <c r="Z96" s="897">
        <f>SUM(V96:V101)</f>
        <v>55</v>
      </c>
      <c r="AA96" s="881">
        <f>SUM(W96:W101)</f>
        <v>26.833333333333332</v>
      </c>
      <c r="AB96" s="881">
        <f>SUM(X96:X101)</f>
        <v>49.666666666666664</v>
      </c>
      <c r="AC96" s="881">
        <f>SUM(Y96:Y101)</f>
        <v>37.933333333333337</v>
      </c>
      <c r="AD96" s="878">
        <f t="shared" ref="AD96:AG96" si="40">Z96*0.38*0.9*SQRT(3)</f>
        <v>32.579875690370578</v>
      </c>
      <c r="AE96" s="878">
        <f t="shared" si="40"/>
        <v>15.895030261059588</v>
      </c>
      <c r="AF96" s="878">
        <f t="shared" si="40"/>
        <v>29.420615017364941</v>
      </c>
      <c r="AG96" s="878">
        <f t="shared" si="40"/>
        <v>22.47024153675256</v>
      </c>
      <c r="AH96" s="881">
        <f>MAX(Z96:AC101)</f>
        <v>55</v>
      </c>
      <c r="AI96" s="882">
        <f t="shared" ref="AI96" si="41">AH96*0.38*0.9*SQRT(3)</f>
        <v>32.579875690370578</v>
      </c>
      <c r="AJ96" s="882">
        <f>D96-AI96</f>
        <v>255.42012430962941</v>
      </c>
    </row>
    <row r="97" spans="1:36" ht="18.75" x14ac:dyDescent="0.25">
      <c r="A97" s="886"/>
      <c r="B97" s="889"/>
      <c r="C97" s="901"/>
      <c r="D97" s="901"/>
      <c r="E97" s="276" t="s">
        <v>903</v>
      </c>
      <c r="F97" s="276">
        <v>0.6</v>
      </c>
      <c r="G97" s="276">
        <v>0.7</v>
      </c>
      <c r="H97" s="276">
        <v>0.6</v>
      </c>
      <c r="I97" s="276">
        <v>0</v>
      </c>
      <c r="J97" s="276">
        <v>0</v>
      </c>
      <c r="K97" s="276">
        <v>0</v>
      </c>
      <c r="L97" s="276">
        <v>0</v>
      </c>
      <c r="M97" s="276">
        <v>0</v>
      </c>
      <c r="N97" s="276">
        <v>0</v>
      </c>
      <c r="O97" s="276">
        <v>0</v>
      </c>
      <c r="P97" s="276">
        <v>0</v>
      </c>
      <c r="Q97" s="276">
        <v>0</v>
      </c>
      <c r="R97" s="277">
        <v>0.39700000000000002</v>
      </c>
      <c r="S97" s="277">
        <v>0.4</v>
      </c>
      <c r="T97" s="277">
        <v>0.39600000000000002</v>
      </c>
      <c r="U97" s="277">
        <v>0.4</v>
      </c>
      <c r="V97" s="288">
        <f t="shared" si="28"/>
        <v>0.6333333333333333</v>
      </c>
      <c r="W97" s="288">
        <f t="shared" si="29"/>
        <v>0</v>
      </c>
      <c r="X97" s="288">
        <f t="shared" si="30"/>
        <v>0</v>
      </c>
      <c r="Y97" s="289">
        <f t="shared" si="31"/>
        <v>0</v>
      </c>
      <c r="Z97" s="898"/>
      <c r="AA97" s="879"/>
      <c r="AB97" s="879"/>
      <c r="AC97" s="879"/>
      <c r="AD97" s="879"/>
      <c r="AE97" s="879"/>
      <c r="AF97" s="879"/>
      <c r="AG97" s="879"/>
      <c r="AH97" s="879"/>
      <c r="AI97" s="883"/>
      <c r="AJ97" s="883"/>
    </row>
    <row r="98" spans="1:36" ht="18.75" x14ac:dyDescent="0.25">
      <c r="A98" s="886"/>
      <c r="B98" s="889"/>
      <c r="C98" s="901"/>
      <c r="D98" s="901"/>
      <c r="E98" s="280" t="s">
        <v>904</v>
      </c>
      <c r="F98" s="280">
        <v>3.5</v>
      </c>
      <c r="G98" s="280">
        <v>3</v>
      </c>
      <c r="H98" s="280">
        <v>14</v>
      </c>
      <c r="I98" s="280">
        <v>9.6999999999999993</v>
      </c>
      <c r="J98" s="280">
        <v>2.4</v>
      </c>
      <c r="K98" s="280">
        <v>8.1999999999999993</v>
      </c>
      <c r="L98" s="280">
        <v>0</v>
      </c>
      <c r="M98" s="280">
        <v>2</v>
      </c>
      <c r="N98" s="280">
        <v>11.6</v>
      </c>
      <c r="O98" s="280">
        <v>3.7</v>
      </c>
      <c r="P98" s="280">
        <v>5.0999999999999996</v>
      </c>
      <c r="Q98" s="280">
        <v>9</v>
      </c>
      <c r="R98" s="281">
        <v>0.39700000000000002</v>
      </c>
      <c r="S98" s="281">
        <v>0.4</v>
      </c>
      <c r="T98" s="281">
        <v>0.39600000000000002</v>
      </c>
      <c r="U98" s="281">
        <v>0.4</v>
      </c>
      <c r="V98" s="288">
        <f t="shared" si="28"/>
        <v>6.833333333333333</v>
      </c>
      <c r="W98" s="288">
        <f t="shared" si="29"/>
        <v>6.7666666666666657</v>
      </c>
      <c r="X98" s="288">
        <f t="shared" si="30"/>
        <v>6.8</v>
      </c>
      <c r="Y98" s="289">
        <f t="shared" si="31"/>
        <v>5.9333333333333336</v>
      </c>
      <c r="Z98" s="898"/>
      <c r="AA98" s="879"/>
      <c r="AB98" s="879"/>
      <c r="AC98" s="879"/>
      <c r="AD98" s="879"/>
      <c r="AE98" s="879"/>
      <c r="AF98" s="879"/>
      <c r="AG98" s="879"/>
      <c r="AH98" s="879"/>
      <c r="AI98" s="883"/>
      <c r="AJ98" s="883"/>
    </row>
    <row r="99" spans="1:36" ht="18.75" x14ac:dyDescent="0.25">
      <c r="A99" s="886"/>
      <c r="B99" s="889"/>
      <c r="C99" s="901"/>
      <c r="D99" s="901"/>
      <c r="E99" s="276" t="s">
        <v>905</v>
      </c>
      <c r="F99" s="276">
        <v>4.0999999999999996</v>
      </c>
      <c r="G99" s="276">
        <v>5.8</v>
      </c>
      <c r="H99" s="276">
        <v>43.5</v>
      </c>
      <c r="I99" s="276">
        <v>4.5</v>
      </c>
      <c r="J99" s="276">
        <v>10.4</v>
      </c>
      <c r="K99" s="276">
        <v>33.299999999999997</v>
      </c>
      <c r="L99" s="276">
        <v>2.5</v>
      </c>
      <c r="M99" s="276">
        <v>14.5</v>
      </c>
      <c r="N99" s="276">
        <v>67.599999999999994</v>
      </c>
      <c r="O99" s="276">
        <v>2.8</v>
      </c>
      <c r="P99" s="276">
        <v>9.9</v>
      </c>
      <c r="Q99" s="276">
        <v>52.7</v>
      </c>
      <c r="R99" s="277">
        <v>0.39700000000000002</v>
      </c>
      <c r="S99" s="277">
        <v>0.4</v>
      </c>
      <c r="T99" s="277">
        <v>0.39600000000000002</v>
      </c>
      <c r="U99" s="277">
        <v>0.4</v>
      </c>
      <c r="V99" s="288">
        <f t="shared" si="28"/>
        <v>17.8</v>
      </c>
      <c r="W99" s="288">
        <f t="shared" si="29"/>
        <v>16.066666666666666</v>
      </c>
      <c r="X99" s="288">
        <f t="shared" si="30"/>
        <v>28.2</v>
      </c>
      <c r="Y99" s="289">
        <f t="shared" si="31"/>
        <v>21.8</v>
      </c>
      <c r="Z99" s="898"/>
      <c r="AA99" s="879"/>
      <c r="AB99" s="879"/>
      <c r="AC99" s="879"/>
      <c r="AD99" s="879"/>
      <c r="AE99" s="879"/>
      <c r="AF99" s="879"/>
      <c r="AG99" s="879"/>
      <c r="AH99" s="879"/>
      <c r="AI99" s="883"/>
      <c r="AJ99" s="883"/>
    </row>
    <row r="100" spans="1:36" ht="18.75" x14ac:dyDescent="0.25">
      <c r="A100" s="886"/>
      <c r="B100" s="889"/>
      <c r="C100" s="901"/>
      <c r="D100" s="901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1"/>
      <c r="S100" s="281"/>
      <c r="T100" s="281"/>
      <c r="U100" s="281"/>
      <c r="V100" s="288">
        <f t="shared" si="28"/>
        <v>0</v>
      </c>
      <c r="W100" s="288">
        <f t="shared" si="29"/>
        <v>0</v>
      </c>
      <c r="X100" s="288">
        <f t="shared" si="30"/>
        <v>0</v>
      </c>
      <c r="Y100" s="289">
        <f t="shared" si="31"/>
        <v>0</v>
      </c>
      <c r="Z100" s="898"/>
      <c r="AA100" s="879"/>
      <c r="AB100" s="879"/>
      <c r="AC100" s="879"/>
      <c r="AD100" s="879"/>
      <c r="AE100" s="879"/>
      <c r="AF100" s="879"/>
      <c r="AG100" s="879"/>
      <c r="AH100" s="879"/>
      <c r="AI100" s="883"/>
      <c r="AJ100" s="883"/>
    </row>
    <row r="101" spans="1:36" ht="19.5" thickBot="1" x14ac:dyDescent="0.3">
      <c r="A101" s="887"/>
      <c r="B101" s="890"/>
      <c r="C101" s="902"/>
      <c r="D101" s="90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3"/>
      <c r="S101" s="283"/>
      <c r="T101" s="283"/>
      <c r="U101" s="283"/>
      <c r="V101" s="294">
        <f t="shared" si="28"/>
        <v>0</v>
      </c>
      <c r="W101" s="294">
        <f t="shared" si="29"/>
        <v>0</v>
      </c>
      <c r="X101" s="294">
        <f t="shared" si="30"/>
        <v>0</v>
      </c>
      <c r="Y101" s="295">
        <f t="shared" si="31"/>
        <v>0</v>
      </c>
      <c r="Z101" s="899"/>
      <c r="AA101" s="880"/>
      <c r="AB101" s="880"/>
      <c r="AC101" s="880"/>
      <c r="AD101" s="880"/>
      <c r="AE101" s="880"/>
      <c r="AF101" s="880"/>
      <c r="AG101" s="880"/>
      <c r="AH101" s="880"/>
      <c r="AI101" s="884"/>
      <c r="AJ101" s="884"/>
    </row>
    <row r="102" spans="1:36" ht="18.75" x14ac:dyDescent="0.25">
      <c r="A102" s="885">
        <v>21</v>
      </c>
      <c r="B102" s="1293" t="s">
        <v>906</v>
      </c>
      <c r="C102" s="900" t="s">
        <v>61</v>
      </c>
      <c r="D102" s="900">
        <f>400*0.9</f>
        <v>360</v>
      </c>
      <c r="E102" s="273" t="s">
        <v>907</v>
      </c>
      <c r="F102" s="273">
        <v>60</v>
      </c>
      <c r="G102" s="273">
        <v>54</v>
      </c>
      <c r="H102" s="273">
        <v>58</v>
      </c>
      <c r="I102" s="273">
        <v>60</v>
      </c>
      <c r="J102" s="273">
        <v>55</v>
      </c>
      <c r="K102" s="273">
        <v>58</v>
      </c>
      <c r="L102" s="273">
        <v>49.5</v>
      </c>
      <c r="M102" s="273">
        <v>49.5</v>
      </c>
      <c r="N102" s="273">
        <v>49.5</v>
      </c>
      <c r="O102" s="273">
        <v>43.5</v>
      </c>
      <c r="P102" s="273">
        <v>43.5</v>
      </c>
      <c r="Q102" s="273">
        <v>43.5</v>
      </c>
      <c r="R102" s="296">
        <v>0.41099999999999998</v>
      </c>
      <c r="S102" s="296">
        <v>0.41099999999999998</v>
      </c>
      <c r="T102" s="296">
        <v>0.63500000000000001</v>
      </c>
      <c r="U102" s="296">
        <v>0.63500000000000001</v>
      </c>
      <c r="V102" s="286">
        <f t="shared" si="28"/>
        <v>57.333333333333336</v>
      </c>
      <c r="W102" s="286">
        <f t="shared" si="29"/>
        <v>57.666666666666664</v>
      </c>
      <c r="X102" s="286">
        <f t="shared" si="30"/>
        <v>49.5</v>
      </c>
      <c r="Y102" s="287">
        <f t="shared" si="31"/>
        <v>43.5</v>
      </c>
      <c r="Z102" s="897">
        <f>SUM(V102:V103)</f>
        <v>57.333333333333336</v>
      </c>
      <c r="AA102" s="881">
        <f>SUM(W102:W103)</f>
        <v>57.666666666666664</v>
      </c>
      <c r="AB102" s="881">
        <f>SUM(X102:X103)</f>
        <v>49.5</v>
      </c>
      <c r="AC102" s="881">
        <f>SUM(Y102:Y103)</f>
        <v>43.5</v>
      </c>
      <c r="AD102" s="878">
        <f t="shared" ref="AD102:AG102" si="42">Z102*0.38*0.9*SQRT(3)</f>
        <v>33.96205223481055</v>
      </c>
      <c r="AE102" s="878">
        <f t="shared" si="42"/>
        <v>34.159506026873402</v>
      </c>
      <c r="AF102" s="878">
        <f t="shared" si="42"/>
        <v>29.321888121333519</v>
      </c>
      <c r="AG102" s="878">
        <f t="shared" si="42"/>
        <v>25.767719864202189</v>
      </c>
      <c r="AH102" s="881">
        <f>MAX(Z102:AC103)</f>
        <v>57.666666666666664</v>
      </c>
      <c r="AI102" s="882">
        <f t="shared" ref="AI102" si="43">AH102*0.38*0.9*SQRT(3)</f>
        <v>34.159506026873402</v>
      </c>
      <c r="AJ102" s="882">
        <f>D102-AI102</f>
        <v>325.84049397312663</v>
      </c>
    </row>
    <row r="103" spans="1:36" ht="19.5" thickBot="1" x14ac:dyDescent="0.3">
      <c r="A103" s="887"/>
      <c r="B103" s="1295"/>
      <c r="C103" s="902"/>
      <c r="D103" s="90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3"/>
      <c r="S103" s="283"/>
      <c r="T103" s="283"/>
      <c r="U103" s="283"/>
      <c r="V103" s="294">
        <f t="shared" si="28"/>
        <v>0</v>
      </c>
      <c r="W103" s="294">
        <f t="shared" si="29"/>
        <v>0</v>
      </c>
      <c r="X103" s="294">
        <f t="shared" si="30"/>
        <v>0</v>
      </c>
      <c r="Y103" s="295">
        <f t="shared" si="31"/>
        <v>0</v>
      </c>
      <c r="Z103" s="899"/>
      <c r="AA103" s="880"/>
      <c r="AB103" s="880"/>
      <c r="AC103" s="880"/>
      <c r="AD103" s="880"/>
      <c r="AE103" s="880"/>
      <c r="AF103" s="880"/>
      <c r="AG103" s="880"/>
      <c r="AH103" s="880"/>
      <c r="AI103" s="884"/>
      <c r="AJ103" s="884"/>
    </row>
    <row r="104" spans="1:36" ht="18.75" x14ac:dyDescent="0.25">
      <c r="A104" s="885">
        <v>22</v>
      </c>
      <c r="B104" s="1293" t="s">
        <v>908</v>
      </c>
      <c r="C104" s="921" t="s">
        <v>909</v>
      </c>
      <c r="D104" s="921">
        <f>(400+630)*0.9</f>
        <v>927</v>
      </c>
      <c r="E104" s="273" t="s">
        <v>910</v>
      </c>
      <c r="F104" s="273">
        <v>16.100000000000001</v>
      </c>
      <c r="G104" s="273">
        <v>15.4</v>
      </c>
      <c r="H104" s="273">
        <v>13.1</v>
      </c>
      <c r="I104" s="273">
        <v>48.5</v>
      </c>
      <c r="J104" s="273">
        <v>11.3</v>
      </c>
      <c r="K104" s="273">
        <v>19.2</v>
      </c>
      <c r="L104" s="273">
        <v>16.3</v>
      </c>
      <c r="M104" s="273">
        <v>33.6</v>
      </c>
      <c r="N104" s="273">
        <v>6.8</v>
      </c>
      <c r="O104" s="273">
        <v>53.2</v>
      </c>
      <c r="P104" s="273">
        <v>41.8</v>
      </c>
      <c r="Q104" s="273">
        <v>6.2</v>
      </c>
      <c r="R104" s="296">
        <v>0.40100000000000002</v>
      </c>
      <c r="S104" s="296">
        <v>0.40100000000000002</v>
      </c>
      <c r="T104" s="296">
        <v>0.40300000000000002</v>
      </c>
      <c r="U104" s="296">
        <v>0.40500000000000003</v>
      </c>
      <c r="V104" s="286">
        <f t="shared" si="28"/>
        <v>14.866666666666667</v>
      </c>
      <c r="W104" s="286">
        <f t="shared" si="29"/>
        <v>26.333333333333332</v>
      </c>
      <c r="X104" s="286">
        <f t="shared" si="30"/>
        <v>18.900000000000002</v>
      </c>
      <c r="Y104" s="287">
        <f t="shared" si="31"/>
        <v>33.733333333333334</v>
      </c>
      <c r="Z104" s="897">
        <f>SUM(V104:V114)</f>
        <v>161.56666666666663</v>
      </c>
      <c r="AA104" s="881">
        <f>SUM(W104:W114)</f>
        <v>209.03333333333333</v>
      </c>
      <c r="AB104" s="881">
        <f>SUM(X104:X114)</f>
        <v>148.76666666666668</v>
      </c>
      <c r="AC104" s="881">
        <f>SUM(Y104:Y114)</f>
        <v>197.13333333333333</v>
      </c>
      <c r="AD104" s="878">
        <f t="shared" ref="AD104:AG104" si="44">Z104*0.38*0.9*SQRT(3)</f>
        <v>95.705853012864338</v>
      </c>
      <c r="AE104" s="878">
        <f t="shared" si="44"/>
        <v>123.8232730026145</v>
      </c>
      <c r="AF104" s="878">
        <f t="shared" si="44"/>
        <v>88.123627397650864</v>
      </c>
      <c r="AG104" s="878">
        <f t="shared" si="44"/>
        <v>116.77417262597068</v>
      </c>
      <c r="AH104" s="881">
        <f>MAX(Z104:AC114)</f>
        <v>209.03333333333333</v>
      </c>
      <c r="AI104" s="882">
        <f t="shared" ref="AI104" si="45">AH104*0.38*0.9*SQRT(3)</f>
        <v>123.8232730026145</v>
      </c>
      <c r="AJ104" s="882">
        <f>D104-AI104</f>
        <v>803.17672699738546</v>
      </c>
    </row>
    <row r="105" spans="1:36" ht="18.75" x14ac:dyDescent="0.25">
      <c r="A105" s="886"/>
      <c r="B105" s="1294"/>
      <c r="C105" s="901"/>
      <c r="D105" s="922"/>
      <c r="E105" s="276" t="s">
        <v>911</v>
      </c>
      <c r="F105" s="276">
        <v>0.6</v>
      </c>
      <c r="G105" s="276">
        <v>0.6</v>
      </c>
      <c r="H105" s="276">
        <v>0.5</v>
      </c>
      <c r="I105" s="276">
        <v>28.1</v>
      </c>
      <c r="J105" s="276">
        <v>17.600000000000001</v>
      </c>
      <c r="K105" s="276">
        <v>26.7</v>
      </c>
      <c r="L105" s="276">
        <v>3.4</v>
      </c>
      <c r="M105" s="276">
        <v>18.600000000000001</v>
      </c>
      <c r="N105" s="276">
        <v>32.4</v>
      </c>
      <c r="O105" s="276">
        <v>12.6</v>
      </c>
      <c r="P105" s="276">
        <v>26.9</v>
      </c>
      <c r="Q105" s="276">
        <v>30.9</v>
      </c>
      <c r="R105" s="277">
        <v>0.40100000000000002</v>
      </c>
      <c r="S105" s="277">
        <v>0.40100000000000002</v>
      </c>
      <c r="T105" s="277">
        <v>0.40300000000000002</v>
      </c>
      <c r="U105" s="277">
        <v>0.40500000000000003</v>
      </c>
      <c r="V105" s="288">
        <f t="shared" si="28"/>
        <v>0.56666666666666665</v>
      </c>
      <c r="W105" s="288">
        <f t="shared" si="29"/>
        <v>24.133333333333336</v>
      </c>
      <c r="X105" s="288">
        <f t="shared" si="30"/>
        <v>18.133333333333333</v>
      </c>
      <c r="Y105" s="289">
        <f t="shared" si="31"/>
        <v>23.466666666666669</v>
      </c>
      <c r="Z105" s="898"/>
      <c r="AA105" s="879"/>
      <c r="AB105" s="879"/>
      <c r="AC105" s="879"/>
      <c r="AD105" s="879"/>
      <c r="AE105" s="879"/>
      <c r="AF105" s="879"/>
      <c r="AG105" s="879"/>
      <c r="AH105" s="879"/>
      <c r="AI105" s="883"/>
      <c r="AJ105" s="883"/>
    </row>
    <row r="106" spans="1:36" ht="18.75" x14ac:dyDescent="0.25">
      <c r="A106" s="886"/>
      <c r="B106" s="1294"/>
      <c r="C106" s="901"/>
      <c r="D106" s="922"/>
      <c r="E106" s="280" t="s">
        <v>912</v>
      </c>
      <c r="F106" s="280">
        <v>15.8</v>
      </c>
      <c r="G106" s="280">
        <v>9.5</v>
      </c>
      <c r="H106" s="280">
        <v>8.9</v>
      </c>
      <c r="I106" s="280">
        <v>0.3</v>
      </c>
      <c r="J106" s="280">
        <v>12.3</v>
      </c>
      <c r="K106" s="280">
        <v>0.1</v>
      </c>
      <c r="L106" s="280">
        <v>11.4</v>
      </c>
      <c r="M106" s="280">
        <v>25.5</v>
      </c>
      <c r="N106" s="280">
        <v>6.1</v>
      </c>
      <c r="O106" s="280">
        <v>20.3</v>
      </c>
      <c r="P106" s="280">
        <v>39.700000000000003</v>
      </c>
      <c r="Q106" s="280">
        <v>6.3</v>
      </c>
      <c r="R106" s="281">
        <v>0.40100000000000002</v>
      </c>
      <c r="S106" s="281">
        <v>0.40100000000000002</v>
      </c>
      <c r="T106" s="281">
        <v>0.40300000000000002</v>
      </c>
      <c r="U106" s="281">
        <v>0.40500000000000003</v>
      </c>
      <c r="V106" s="288">
        <f t="shared" si="28"/>
        <v>11.4</v>
      </c>
      <c r="W106" s="288">
        <f t="shared" si="29"/>
        <v>4.2333333333333334</v>
      </c>
      <c r="X106" s="288">
        <f t="shared" si="30"/>
        <v>14.333333333333334</v>
      </c>
      <c r="Y106" s="289">
        <f t="shared" si="31"/>
        <v>22.099999999999998</v>
      </c>
      <c r="Z106" s="898"/>
      <c r="AA106" s="879"/>
      <c r="AB106" s="879"/>
      <c r="AC106" s="879"/>
      <c r="AD106" s="879"/>
      <c r="AE106" s="879"/>
      <c r="AF106" s="879"/>
      <c r="AG106" s="879"/>
      <c r="AH106" s="879"/>
      <c r="AI106" s="883"/>
      <c r="AJ106" s="883"/>
    </row>
    <row r="107" spans="1:36" ht="18.75" x14ac:dyDescent="0.25">
      <c r="A107" s="886"/>
      <c r="B107" s="1294"/>
      <c r="C107" s="901"/>
      <c r="D107" s="922"/>
      <c r="E107" s="276" t="s">
        <v>913</v>
      </c>
      <c r="F107" s="276">
        <v>18.399999999999999</v>
      </c>
      <c r="G107" s="276">
        <v>31.7</v>
      </c>
      <c r="H107" s="276">
        <v>23.9</v>
      </c>
      <c r="I107" s="276">
        <v>17.3</v>
      </c>
      <c r="J107" s="276">
        <v>26.9</v>
      </c>
      <c r="K107" s="276">
        <v>23.9</v>
      </c>
      <c r="L107" s="276">
        <v>19.5</v>
      </c>
      <c r="M107" s="276">
        <v>18.2</v>
      </c>
      <c r="N107" s="276">
        <v>6.2</v>
      </c>
      <c r="O107" s="276">
        <v>38.700000000000003</v>
      </c>
      <c r="P107" s="276">
        <v>32.4</v>
      </c>
      <c r="Q107" s="276">
        <v>23.7</v>
      </c>
      <c r="R107" s="277">
        <v>0.40100000000000002</v>
      </c>
      <c r="S107" s="277">
        <v>0.40100000000000002</v>
      </c>
      <c r="T107" s="277">
        <v>0.40300000000000002</v>
      </c>
      <c r="U107" s="277">
        <v>0.40500000000000003</v>
      </c>
      <c r="V107" s="288">
        <f t="shared" si="28"/>
        <v>24.666666666666668</v>
      </c>
      <c r="W107" s="288">
        <f t="shared" si="29"/>
        <v>22.7</v>
      </c>
      <c r="X107" s="288">
        <f t="shared" si="30"/>
        <v>14.633333333333335</v>
      </c>
      <c r="Y107" s="289">
        <f t="shared" si="31"/>
        <v>31.599999999999998</v>
      </c>
      <c r="Z107" s="898"/>
      <c r="AA107" s="879"/>
      <c r="AB107" s="879"/>
      <c r="AC107" s="879"/>
      <c r="AD107" s="879"/>
      <c r="AE107" s="879"/>
      <c r="AF107" s="879"/>
      <c r="AG107" s="879"/>
      <c r="AH107" s="879"/>
      <c r="AI107" s="883"/>
      <c r="AJ107" s="883"/>
    </row>
    <row r="108" spans="1:36" ht="18.75" x14ac:dyDescent="0.25">
      <c r="A108" s="886"/>
      <c r="B108" s="1294"/>
      <c r="C108" s="901"/>
      <c r="D108" s="922"/>
      <c r="E108" s="280" t="s">
        <v>914</v>
      </c>
      <c r="F108" s="280">
        <v>35.799999999999997</v>
      </c>
      <c r="G108" s="280">
        <v>13.7</v>
      </c>
      <c r="H108" s="280">
        <v>9.6</v>
      </c>
      <c r="I108" s="280">
        <v>52.6</v>
      </c>
      <c r="J108" s="280">
        <v>40.299999999999997</v>
      </c>
      <c r="K108" s="280">
        <v>13.1</v>
      </c>
      <c r="L108" s="280">
        <v>21</v>
      </c>
      <c r="M108" s="280">
        <v>23.5</v>
      </c>
      <c r="N108" s="280">
        <v>4.0999999999999996</v>
      </c>
      <c r="O108" s="280">
        <v>41.2</v>
      </c>
      <c r="P108" s="280">
        <v>28.8</v>
      </c>
      <c r="Q108" s="280">
        <v>23.6</v>
      </c>
      <c r="R108" s="281">
        <v>0.40100000000000002</v>
      </c>
      <c r="S108" s="281">
        <v>0.40100000000000002</v>
      </c>
      <c r="T108" s="281">
        <v>0.40300000000000002</v>
      </c>
      <c r="U108" s="281">
        <v>0.40500000000000003</v>
      </c>
      <c r="V108" s="288">
        <v>32.666666666666664</v>
      </c>
      <c r="W108" s="288">
        <v>36.333333333333336</v>
      </c>
      <c r="X108" s="288">
        <v>0</v>
      </c>
      <c r="Y108" s="289">
        <v>0</v>
      </c>
      <c r="Z108" s="898"/>
      <c r="AA108" s="879"/>
      <c r="AB108" s="879"/>
      <c r="AC108" s="879"/>
      <c r="AD108" s="879"/>
      <c r="AE108" s="879"/>
      <c r="AF108" s="879"/>
      <c r="AG108" s="879"/>
      <c r="AH108" s="879"/>
      <c r="AI108" s="883"/>
      <c r="AJ108" s="883"/>
    </row>
    <row r="109" spans="1:36" ht="18.75" x14ac:dyDescent="0.25">
      <c r="A109" s="886"/>
      <c r="B109" s="1294"/>
      <c r="C109" s="901"/>
      <c r="D109" s="922"/>
      <c r="E109" s="280" t="s">
        <v>915</v>
      </c>
      <c r="F109" s="280">
        <v>27.3</v>
      </c>
      <c r="G109" s="280">
        <v>37.799999999999997</v>
      </c>
      <c r="H109" s="280">
        <v>12.8</v>
      </c>
      <c r="I109" s="280">
        <v>24.2</v>
      </c>
      <c r="J109" s="280">
        <v>49.3</v>
      </c>
      <c r="K109" s="280">
        <v>0.2</v>
      </c>
      <c r="L109" s="280">
        <v>31.7</v>
      </c>
      <c r="M109" s="280">
        <v>9.9</v>
      </c>
      <c r="N109" s="280">
        <v>18.8</v>
      </c>
      <c r="O109" s="280">
        <v>38</v>
      </c>
      <c r="P109" s="280">
        <v>24.5</v>
      </c>
      <c r="Q109" s="280">
        <v>24.6</v>
      </c>
      <c r="R109" s="281">
        <v>0.40100000000000002</v>
      </c>
      <c r="S109" s="281">
        <v>0.40100000000000002</v>
      </c>
      <c r="T109" s="281">
        <v>0.40300000000000002</v>
      </c>
      <c r="U109" s="281">
        <v>0.40500000000000003</v>
      </c>
      <c r="V109" s="288">
        <v>32.666666666666664</v>
      </c>
      <c r="W109" s="288">
        <v>36.333333333333336</v>
      </c>
      <c r="X109" s="288">
        <v>0</v>
      </c>
      <c r="Y109" s="289">
        <v>0</v>
      </c>
      <c r="Z109" s="898"/>
      <c r="AA109" s="879"/>
      <c r="AB109" s="879"/>
      <c r="AC109" s="879"/>
      <c r="AD109" s="879"/>
      <c r="AE109" s="879"/>
      <c r="AF109" s="879"/>
      <c r="AG109" s="879"/>
      <c r="AH109" s="879"/>
      <c r="AI109" s="883"/>
      <c r="AJ109" s="883"/>
    </row>
    <row r="110" spans="1:36" ht="18.75" x14ac:dyDescent="0.25">
      <c r="A110" s="886"/>
      <c r="B110" s="1294"/>
      <c r="C110" s="901"/>
      <c r="D110" s="922"/>
      <c r="E110" s="276" t="s">
        <v>916</v>
      </c>
      <c r="F110" s="276">
        <v>17.399999999999999</v>
      </c>
      <c r="G110" s="276">
        <v>8.6999999999999993</v>
      </c>
      <c r="H110" s="276">
        <v>2.9</v>
      </c>
      <c r="I110" s="276">
        <v>16.600000000000001</v>
      </c>
      <c r="J110" s="276">
        <v>6.9</v>
      </c>
      <c r="K110" s="276">
        <v>5.4</v>
      </c>
      <c r="L110" s="276">
        <v>37.5</v>
      </c>
      <c r="M110" s="276">
        <v>34.1</v>
      </c>
      <c r="N110" s="276">
        <v>28.4</v>
      </c>
      <c r="O110" s="276">
        <v>26.5</v>
      </c>
      <c r="P110" s="276">
        <v>34.6</v>
      </c>
      <c r="Q110" s="276">
        <v>22.5</v>
      </c>
      <c r="R110" s="277">
        <v>0.40100000000000002</v>
      </c>
      <c r="S110" s="277">
        <v>0.40100000000000002</v>
      </c>
      <c r="T110" s="277">
        <v>0.40300000000000002</v>
      </c>
      <c r="U110" s="277">
        <v>0.40500000000000003</v>
      </c>
      <c r="V110" s="288">
        <f t="shared" si="28"/>
        <v>9.6666666666666661</v>
      </c>
      <c r="W110" s="288">
        <f t="shared" si="29"/>
        <v>9.6333333333333329</v>
      </c>
      <c r="X110" s="288">
        <f t="shared" si="30"/>
        <v>33.333333333333336</v>
      </c>
      <c r="Y110" s="289">
        <f t="shared" si="31"/>
        <v>27.866666666666664</v>
      </c>
      <c r="Z110" s="898"/>
      <c r="AA110" s="879"/>
      <c r="AB110" s="879"/>
      <c r="AC110" s="879"/>
      <c r="AD110" s="879"/>
      <c r="AE110" s="879"/>
      <c r="AF110" s="879"/>
      <c r="AG110" s="879"/>
      <c r="AH110" s="879"/>
      <c r="AI110" s="883"/>
      <c r="AJ110" s="883"/>
    </row>
    <row r="111" spans="1:36" ht="18.75" x14ac:dyDescent="0.25">
      <c r="A111" s="886"/>
      <c r="B111" s="1294"/>
      <c r="C111" s="901"/>
      <c r="D111" s="922"/>
      <c r="E111" s="280" t="s">
        <v>917</v>
      </c>
      <c r="F111" s="280">
        <v>24.6</v>
      </c>
      <c r="G111" s="280">
        <v>7.1</v>
      </c>
      <c r="H111" s="280">
        <v>4.5999999999999996</v>
      </c>
      <c r="I111" s="280">
        <v>36.9</v>
      </c>
      <c r="J111" s="280">
        <v>22.7</v>
      </c>
      <c r="K111" s="280">
        <v>0</v>
      </c>
      <c r="L111" s="280">
        <v>25</v>
      </c>
      <c r="M111" s="280">
        <v>13</v>
      </c>
      <c r="N111" s="280">
        <v>6</v>
      </c>
      <c r="O111" s="280">
        <v>38</v>
      </c>
      <c r="P111" s="280">
        <v>12</v>
      </c>
      <c r="Q111" s="280">
        <v>15</v>
      </c>
      <c r="R111" s="281">
        <v>0.40100000000000002</v>
      </c>
      <c r="S111" s="281">
        <v>0.40100000000000002</v>
      </c>
      <c r="T111" s="281">
        <v>0.40300000000000002</v>
      </c>
      <c r="U111" s="281">
        <v>0.40500000000000003</v>
      </c>
      <c r="V111" s="288">
        <f t="shared" si="28"/>
        <v>12.100000000000001</v>
      </c>
      <c r="W111" s="288">
        <f t="shared" si="29"/>
        <v>29.799999999999997</v>
      </c>
      <c r="X111" s="288">
        <f t="shared" si="30"/>
        <v>14.666666666666666</v>
      </c>
      <c r="Y111" s="289">
        <f t="shared" si="31"/>
        <v>21.666666666666668</v>
      </c>
      <c r="Z111" s="898"/>
      <c r="AA111" s="879"/>
      <c r="AB111" s="879"/>
      <c r="AC111" s="879"/>
      <c r="AD111" s="879"/>
      <c r="AE111" s="879"/>
      <c r="AF111" s="879"/>
      <c r="AG111" s="879"/>
      <c r="AH111" s="879"/>
      <c r="AI111" s="883"/>
      <c r="AJ111" s="883"/>
    </row>
    <row r="112" spans="1:36" ht="18.75" x14ac:dyDescent="0.25">
      <c r="A112" s="886"/>
      <c r="B112" s="1294"/>
      <c r="C112" s="901"/>
      <c r="D112" s="922"/>
      <c r="E112" s="276" t="s">
        <v>918</v>
      </c>
      <c r="F112" s="276">
        <v>0</v>
      </c>
      <c r="G112" s="276">
        <v>0</v>
      </c>
      <c r="H112" s="276">
        <v>6.1</v>
      </c>
      <c r="I112" s="276">
        <v>0</v>
      </c>
      <c r="J112" s="276">
        <v>0</v>
      </c>
      <c r="K112" s="276">
        <v>5.7</v>
      </c>
      <c r="L112" s="276">
        <v>26.5</v>
      </c>
      <c r="M112" s="276">
        <v>21.9</v>
      </c>
      <c r="N112" s="276">
        <v>14.6</v>
      </c>
      <c r="O112" s="276">
        <v>26.7</v>
      </c>
      <c r="P112" s="276">
        <v>26.4</v>
      </c>
      <c r="Q112" s="276">
        <v>9.5</v>
      </c>
      <c r="R112" s="277">
        <v>0.40100000000000002</v>
      </c>
      <c r="S112" s="277">
        <v>0.40100000000000002</v>
      </c>
      <c r="T112" s="277">
        <v>0.40300000000000002</v>
      </c>
      <c r="U112" s="277">
        <v>0.40500000000000003</v>
      </c>
      <c r="V112" s="288">
        <f t="shared" si="28"/>
        <v>6.1</v>
      </c>
      <c r="W112" s="288">
        <f t="shared" si="29"/>
        <v>5.7</v>
      </c>
      <c r="X112" s="288">
        <f t="shared" si="30"/>
        <v>21</v>
      </c>
      <c r="Y112" s="289">
        <f t="shared" si="31"/>
        <v>20.866666666666664</v>
      </c>
      <c r="Z112" s="898"/>
      <c r="AA112" s="879"/>
      <c r="AB112" s="879"/>
      <c r="AC112" s="879"/>
      <c r="AD112" s="879"/>
      <c r="AE112" s="879"/>
      <c r="AF112" s="879"/>
      <c r="AG112" s="879"/>
      <c r="AH112" s="879"/>
      <c r="AI112" s="883"/>
      <c r="AJ112" s="883"/>
    </row>
    <row r="113" spans="1:36" ht="18.75" x14ac:dyDescent="0.25">
      <c r="A113" s="886"/>
      <c r="B113" s="1294"/>
      <c r="C113" s="901"/>
      <c r="D113" s="922"/>
      <c r="E113" s="280" t="s">
        <v>919</v>
      </c>
      <c r="F113" s="280">
        <v>20.100000000000001</v>
      </c>
      <c r="G113" s="280">
        <v>20.5</v>
      </c>
      <c r="H113" s="280">
        <v>3.4</v>
      </c>
      <c r="I113" s="280">
        <v>20.100000000000001</v>
      </c>
      <c r="J113" s="280">
        <v>15.8</v>
      </c>
      <c r="K113" s="280">
        <v>5.3</v>
      </c>
      <c r="L113" s="280">
        <v>11.9</v>
      </c>
      <c r="M113" s="280">
        <v>0</v>
      </c>
      <c r="N113" s="280">
        <v>0</v>
      </c>
      <c r="O113" s="280">
        <v>12</v>
      </c>
      <c r="P113" s="280">
        <v>0</v>
      </c>
      <c r="Q113" s="280">
        <v>0</v>
      </c>
      <c r="R113" s="281">
        <v>0.40100000000000002</v>
      </c>
      <c r="S113" s="281">
        <v>0.40100000000000002</v>
      </c>
      <c r="T113" s="281">
        <v>0.40300000000000002</v>
      </c>
      <c r="U113" s="281">
        <v>0.40500000000000003</v>
      </c>
      <c r="V113" s="288">
        <f t="shared" si="28"/>
        <v>14.666666666666666</v>
      </c>
      <c r="W113" s="288">
        <f t="shared" si="29"/>
        <v>13.733333333333334</v>
      </c>
      <c r="X113" s="288">
        <f t="shared" si="30"/>
        <v>11.9</v>
      </c>
      <c r="Y113" s="289">
        <f t="shared" si="31"/>
        <v>12</v>
      </c>
      <c r="Z113" s="898"/>
      <c r="AA113" s="879"/>
      <c r="AB113" s="879"/>
      <c r="AC113" s="879"/>
      <c r="AD113" s="879"/>
      <c r="AE113" s="879"/>
      <c r="AF113" s="879"/>
      <c r="AG113" s="879"/>
      <c r="AH113" s="879"/>
      <c r="AI113" s="883"/>
      <c r="AJ113" s="883"/>
    </row>
    <row r="114" spans="1:36" ht="19.5" thickBot="1" x14ac:dyDescent="0.3">
      <c r="A114" s="887"/>
      <c r="B114" s="1295"/>
      <c r="C114" s="902"/>
      <c r="D114" s="923"/>
      <c r="E114" s="282" t="s">
        <v>515</v>
      </c>
      <c r="F114" s="282">
        <v>5.5</v>
      </c>
      <c r="G114" s="282">
        <v>0.6</v>
      </c>
      <c r="H114" s="282">
        <v>0.5</v>
      </c>
      <c r="I114" s="282">
        <v>0.1</v>
      </c>
      <c r="J114" s="282">
        <v>0.1</v>
      </c>
      <c r="K114" s="282">
        <v>0</v>
      </c>
      <c r="L114" s="282">
        <v>0.5</v>
      </c>
      <c r="M114" s="282">
        <v>3.4</v>
      </c>
      <c r="N114" s="282">
        <v>1.7</v>
      </c>
      <c r="O114" s="282">
        <v>3.5</v>
      </c>
      <c r="P114" s="282">
        <v>1.5</v>
      </c>
      <c r="Q114" s="282">
        <v>6.5</v>
      </c>
      <c r="R114" s="283">
        <v>0.40100000000000002</v>
      </c>
      <c r="S114" s="283">
        <v>0.40100000000000002</v>
      </c>
      <c r="T114" s="283">
        <v>0.40300000000000002</v>
      </c>
      <c r="U114" s="283">
        <v>0.40500000000000003</v>
      </c>
      <c r="V114" s="294">
        <f t="shared" si="28"/>
        <v>2.1999999999999997</v>
      </c>
      <c r="W114" s="294">
        <f t="shared" si="29"/>
        <v>0.1</v>
      </c>
      <c r="X114" s="294">
        <f t="shared" si="30"/>
        <v>1.8666666666666665</v>
      </c>
      <c r="Y114" s="295">
        <f t="shared" si="31"/>
        <v>3.8333333333333335</v>
      </c>
      <c r="Z114" s="899"/>
      <c r="AA114" s="880"/>
      <c r="AB114" s="880"/>
      <c r="AC114" s="880"/>
      <c r="AD114" s="880"/>
      <c r="AE114" s="880"/>
      <c r="AF114" s="880"/>
      <c r="AG114" s="880"/>
      <c r="AH114" s="880"/>
      <c r="AI114" s="884"/>
      <c r="AJ114" s="884"/>
    </row>
    <row r="115" spans="1:36" ht="18.75" x14ac:dyDescent="0.25">
      <c r="A115" s="885">
        <v>23</v>
      </c>
      <c r="B115" s="888" t="s">
        <v>920</v>
      </c>
      <c r="C115" s="900" t="s">
        <v>61</v>
      </c>
      <c r="D115" s="900">
        <f>400*0.9</f>
        <v>360</v>
      </c>
      <c r="E115" s="273" t="s">
        <v>921</v>
      </c>
      <c r="F115" s="273">
        <v>0</v>
      </c>
      <c r="G115" s="273">
        <v>0</v>
      </c>
      <c r="H115" s="273">
        <v>0</v>
      </c>
      <c r="I115" s="273">
        <v>0</v>
      </c>
      <c r="J115" s="273">
        <v>0</v>
      </c>
      <c r="K115" s="273">
        <v>0</v>
      </c>
      <c r="L115" s="273">
        <v>0</v>
      </c>
      <c r="M115" s="273">
        <v>0</v>
      </c>
      <c r="N115" s="273">
        <v>0</v>
      </c>
      <c r="O115" s="273">
        <v>0</v>
      </c>
      <c r="P115" s="273">
        <v>0</v>
      </c>
      <c r="Q115" s="273">
        <v>0</v>
      </c>
      <c r="R115" s="361">
        <v>0.39800000000000002</v>
      </c>
      <c r="S115" s="361">
        <v>0.39800000000000002</v>
      </c>
      <c r="T115" s="361">
        <v>0.40799999999999997</v>
      </c>
      <c r="U115" s="361">
        <v>0.40799999999999997</v>
      </c>
      <c r="V115" s="286">
        <f t="shared" si="28"/>
        <v>0</v>
      </c>
      <c r="W115" s="286">
        <f t="shared" si="29"/>
        <v>0</v>
      </c>
      <c r="X115" s="286">
        <f t="shared" si="30"/>
        <v>0</v>
      </c>
      <c r="Y115" s="287">
        <f t="shared" si="31"/>
        <v>0</v>
      </c>
      <c r="Z115" s="897">
        <f>SUM(V115:V118)</f>
        <v>1.4333333333333331</v>
      </c>
      <c r="AA115" s="881">
        <f>SUM(W115:W118)</f>
        <v>1.4333333333333331</v>
      </c>
      <c r="AB115" s="881">
        <f>SUM(X115:X118)</f>
        <v>4.6333333333333329</v>
      </c>
      <c r="AC115" s="881">
        <f>SUM(Y115:Y118)</f>
        <v>6.95</v>
      </c>
      <c r="AD115" s="878">
        <f t="shared" ref="AD115:AG115" si="46">Z115*0.38*0.9*SQRT(3)</f>
        <v>0.84905130587026356</v>
      </c>
      <c r="AE115" s="878">
        <f t="shared" si="46"/>
        <v>0.84905130587026356</v>
      </c>
      <c r="AF115" s="878">
        <f t="shared" si="46"/>
        <v>2.7446077096736428</v>
      </c>
      <c r="AG115" s="878">
        <f t="shared" si="46"/>
        <v>4.1169115645104641</v>
      </c>
      <c r="AH115" s="881">
        <f>MAX(Z115:AC118)</f>
        <v>6.95</v>
      </c>
      <c r="AI115" s="882">
        <f t="shared" ref="AI115" si="47">AH115*0.38*0.9*SQRT(3)</f>
        <v>4.1169115645104641</v>
      </c>
      <c r="AJ115" s="882">
        <f>D115-AI115</f>
        <v>355.88308843548953</v>
      </c>
    </row>
    <row r="116" spans="1:36" ht="18.75" x14ac:dyDescent="0.25">
      <c r="A116" s="886"/>
      <c r="B116" s="889"/>
      <c r="C116" s="901"/>
      <c r="D116" s="901"/>
      <c r="E116" s="276" t="s">
        <v>922</v>
      </c>
      <c r="F116" s="276">
        <v>1.4</v>
      </c>
      <c r="G116" s="276">
        <v>0.5</v>
      </c>
      <c r="H116" s="276">
        <v>0.5</v>
      </c>
      <c r="I116" s="276">
        <v>1.4</v>
      </c>
      <c r="J116" s="276">
        <v>0.5</v>
      </c>
      <c r="K116" s="276">
        <v>0.5</v>
      </c>
      <c r="L116" s="276">
        <v>0.1</v>
      </c>
      <c r="M116" s="276">
        <v>0</v>
      </c>
      <c r="N116" s="276">
        <v>0</v>
      </c>
      <c r="O116" s="276">
        <v>0.2</v>
      </c>
      <c r="P116" s="276">
        <v>0</v>
      </c>
      <c r="Q116" s="276">
        <v>0</v>
      </c>
      <c r="R116" s="277">
        <v>0.39800000000000002</v>
      </c>
      <c r="S116" s="277">
        <v>0.39800000000000002</v>
      </c>
      <c r="T116" s="277">
        <v>0.40799999999999997</v>
      </c>
      <c r="U116" s="277">
        <v>0.40799999999999997</v>
      </c>
      <c r="V116" s="288">
        <f t="shared" si="28"/>
        <v>0.79999999999999993</v>
      </c>
      <c r="W116" s="288">
        <f t="shared" si="29"/>
        <v>0.79999999999999993</v>
      </c>
      <c r="X116" s="288">
        <f t="shared" si="30"/>
        <v>0.1</v>
      </c>
      <c r="Y116" s="289">
        <f t="shared" si="31"/>
        <v>0.2</v>
      </c>
      <c r="Z116" s="898"/>
      <c r="AA116" s="879"/>
      <c r="AB116" s="879"/>
      <c r="AC116" s="879"/>
      <c r="AD116" s="879"/>
      <c r="AE116" s="879"/>
      <c r="AF116" s="879"/>
      <c r="AG116" s="879"/>
      <c r="AH116" s="879"/>
      <c r="AI116" s="883"/>
      <c r="AJ116" s="883"/>
    </row>
    <row r="117" spans="1:36" ht="18.75" x14ac:dyDescent="0.25">
      <c r="A117" s="886"/>
      <c r="B117" s="889"/>
      <c r="C117" s="901"/>
      <c r="D117" s="901"/>
      <c r="E117" s="280" t="s">
        <v>923</v>
      </c>
      <c r="F117" s="280">
        <v>0.6</v>
      </c>
      <c r="G117" s="280">
        <v>0.6</v>
      </c>
      <c r="H117" s="280">
        <v>0.7</v>
      </c>
      <c r="I117" s="280">
        <v>0.6</v>
      </c>
      <c r="J117" s="280">
        <v>0.6</v>
      </c>
      <c r="K117" s="280">
        <v>0.7</v>
      </c>
      <c r="L117" s="280">
        <v>0.2</v>
      </c>
      <c r="M117" s="280">
        <v>1.2</v>
      </c>
      <c r="N117" s="280">
        <v>12.2</v>
      </c>
      <c r="O117" s="280">
        <v>0</v>
      </c>
      <c r="P117" s="280">
        <v>1.2</v>
      </c>
      <c r="Q117" s="280">
        <v>12.3</v>
      </c>
      <c r="R117" s="277">
        <v>0.39800000000000002</v>
      </c>
      <c r="S117" s="277">
        <v>0.39800000000000002</v>
      </c>
      <c r="T117" s="277">
        <v>0.40799999999999997</v>
      </c>
      <c r="U117" s="277">
        <v>0.40799999999999997</v>
      </c>
      <c r="V117" s="288">
        <f t="shared" si="28"/>
        <v>0.6333333333333333</v>
      </c>
      <c r="W117" s="288">
        <f t="shared" si="29"/>
        <v>0.6333333333333333</v>
      </c>
      <c r="X117" s="288">
        <f t="shared" si="30"/>
        <v>4.5333333333333332</v>
      </c>
      <c r="Y117" s="289">
        <f t="shared" si="31"/>
        <v>6.75</v>
      </c>
      <c r="Z117" s="898"/>
      <c r="AA117" s="879"/>
      <c r="AB117" s="879"/>
      <c r="AC117" s="879"/>
      <c r="AD117" s="879"/>
      <c r="AE117" s="879"/>
      <c r="AF117" s="879"/>
      <c r="AG117" s="879"/>
      <c r="AH117" s="879"/>
      <c r="AI117" s="883"/>
      <c r="AJ117" s="883"/>
    </row>
    <row r="118" spans="1:36" ht="19.5" thickBot="1" x14ac:dyDescent="0.3">
      <c r="A118" s="887"/>
      <c r="B118" s="890"/>
      <c r="C118" s="902"/>
      <c r="D118" s="90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3"/>
      <c r="S118" s="283"/>
      <c r="T118" s="283"/>
      <c r="U118" s="283"/>
      <c r="V118" s="294">
        <f t="shared" si="28"/>
        <v>0</v>
      </c>
      <c r="W118" s="294">
        <f t="shared" si="29"/>
        <v>0</v>
      </c>
      <c r="X118" s="294">
        <f t="shared" si="30"/>
        <v>0</v>
      </c>
      <c r="Y118" s="295">
        <f t="shared" si="31"/>
        <v>0</v>
      </c>
      <c r="Z118" s="899"/>
      <c r="AA118" s="880"/>
      <c r="AB118" s="880"/>
      <c r="AC118" s="880"/>
      <c r="AD118" s="880"/>
      <c r="AE118" s="880"/>
      <c r="AF118" s="880"/>
      <c r="AG118" s="880"/>
      <c r="AH118" s="880"/>
      <c r="AI118" s="884"/>
      <c r="AJ118" s="884"/>
    </row>
    <row r="119" spans="1:36" ht="18.75" x14ac:dyDescent="0.25">
      <c r="A119" s="885">
        <v>24</v>
      </c>
      <c r="B119" s="1293" t="s">
        <v>924</v>
      </c>
      <c r="C119" s="900" t="s">
        <v>157</v>
      </c>
      <c r="D119" s="900">
        <f>315*0.9</f>
        <v>283.5</v>
      </c>
      <c r="E119" s="273" t="s">
        <v>925</v>
      </c>
      <c r="F119" s="273">
        <v>14</v>
      </c>
      <c r="G119" s="273">
        <v>12</v>
      </c>
      <c r="H119" s="273">
        <v>7</v>
      </c>
      <c r="I119" s="273">
        <v>7</v>
      </c>
      <c r="J119" s="273">
        <v>2</v>
      </c>
      <c r="K119" s="273">
        <v>1</v>
      </c>
      <c r="L119" s="273">
        <v>22</v>
      </c>
      <c r="M119" s="273">
        <v>13</v>
      </c>
      <c r="N119" s="273">
        <v>4</v>
      </c>
      <c r="O119" s="273">
        <v>6</v>
      </c>
      <c r="P119" s="273">
        <v>3</v>
      </c>
      <c r="Q119" s="273">
        <v>3</v>
      </c>
      <c r="R119" s="361">
        <v>0.38900000000000001</v>
      </c>
      <c r="S119" s="361">
        <v>0.39</v>
      </c>
      <c r="T119" s="361">
        <v>0.39400000000000002</v>
      </c>
      <c r="U119" s="361">
        <v>0.39</v>
      </c>
      <c r="V119" s="286">
        <f t="shared" si="28"/>
        <v>11</v>
      </c>
      <c r="W119" s="286">
        <f t="shared" si="29"/>
        <v>3.3333333333333335</v>
      </c>
      <c r="X119" s="286">
        <f t="shared" si="30"/>
        <v>13</v>
      </c>
      <c r="Y119" s="287">
        <f t="shared" si="31"/>
        <v>4</v>
      </c>
      <c r="Z119" s="897">
        <f>SUM(V119:V122)</f>
        <v>62.333333333333329</v>
      </c>
      <c r="AA119" s="881">
        <f>SUM(W119:W122)</f>
        <v>58</v>
      </c>
      <c r="AB119" s="881">
        <f>SUM(X119:X122)</f>
        <v>80</v>
      </c>
      <c r="AC119" s="881">
        <f>SUM(Y119:Y122)</f>
        <v>84.333333333333343</v>
      </c>
      <c r="AD119" s="878">
        <f t="shared" ref="AD119:AG119" si="48">Z119*0.38*0.9*SQRT(3)</f>
        <v>36.923859115753324</v>
      </c>
      <c r="AE119" s="878">
        <f t="shared" si="48"/>
        <v>34.356959818936247</v>
      </c>
      <c r="AF119" s="878">
        <f t="shared" si="48"/>
        <v>47.388910095084476</v>
      </c>
      <c r="AG119" s="878">
        <f t="shared" si="48"/>
        <v>49.955809391901568</v>
      </c>
      <c r="AH119" s="881">
        <f>MAX(Z119:AC122)</f>
        <v>84.333333333333343</v>
      </c>
      <c r="AI119" s="882">
        <f t="shared" ref="AI119" si="49">AH119*0.38*0.9*SQRT(3)</f>
        <v>49.955809391901568</v>
      </c>
      <c r="AJ119" s="882">
        <f>D119-AI119</f>
        <v>233.54419060809843</v>
      </c>
    </row>
    <row r="120" spans="1:36" ht="18.75" x14ac:dyDescent="0.25">
      <c r="A120" s="886"/>
      <c r="B120" s="1294"/>
      <c r="C120" s="901"/>
      <c r="D120" s="901"/>
      <c r="E120" s="276" t="s">
        <v>926</v>
      </c>
      <c r="F120" s="276">
        <v>25</v>
      </c>
      <c r="G120" s="276">
        <v>45</v>
      </c>
      <c r="H120" s="276">
        <v>14</v>
      </c>
      <c r="I120" s="276">
        <v>15</v>
      </c>
      <c r="J120" s="276">
        <v>40</v>
      </c>
      <c r="K120" s="276">
        <v>30</v>
      </c>
      <c r="L120" s="276">
        <v>32</v>
      </c>
      <c r="M120" s="276">
        <v>47</v>
      </c>
      <c r="N120" s="276">
        <v>24</v>
      </c>
      <c r="O120" s="276">
        <v>22</v>
      </c>
      <c r="P120" s="276">
        <v>54</v>
      </c>
      <c r="Q120" s="276">
        <v>21</v>
      </c>
      <c r="R120" s="277">
        <v>0.38900000000000001</v>
      </c>
      <c r="S120" s="277">
        <v>0.39</v>
      </c>
      <c r="T120" s="277">
        <v>0.39400000000000002</v>
      </c>
      <c r="U120" s="277">
        <v>0.39</v>
      </c>
      <c r="V120" s="288">
        <f t="shared" si="28"/>
        <v>28</v>
      </c>
      <c r="W120" s="288">
        <f t="shared" si="29"/>
        <v>28.333333333333332</v>
      </c>
      <c r="X120" s="288">
        <f t="shared" si="30"/>
        <v>34.333333333333336</v>
      </c>
      <c r="Y120" s="289">
        <f t="shared" si="31"/>
        <v>32.333333333333336</v>
      </c>
      <c r="Z120" s="898"/>
      <c r="AA120" s="879"/>
      <c r="AB120" s="879"/>
      <c r="AC120" s="879"/>
      <c r="AD120" s="879"/>
      <c r="AE120" s="879"/>
      <c r="AF120" s="879"/>
      <c r="AG120" s="879"/>
      <c r="AH120" s="879"/>
      <c r="AI120" s="883"/>
      <c r="AJ120" s="883"/>
    </row>
    <row r="121" spans="1:36" ht="18.75" x14ac:dyDescent="0.25">
      <c r="A121" s="886"/>
      <c r="B121" s="1294"/>
      <c r="C121" s="901"/>
      <c r="D121" s="901"/>
      <c r="E121" s="280" t="s">
        <v>927</v>
      </c>
      <c r="F121" s="280">
        <v>15</v>
      </c>
      <c r="G121" s="280">
        <v>23</v>
      </c>
      <c r="H121" s="280">
        <v>32</v>
      </c>
      <c r="I121" s="280">
        <v>28</v>
      </c>
      <c r="J121" s="280">
        <v>27</v>
      </c>
      <c r="K121" s="280">
        <v>24</v>
      </c>
      <c r="L121" s="280">
        <v>21</v>
      </c>
      <c r="M121" s="280">
        <v>53</v>
      </c>
      <c r="N121" s="280">
        <v>24</v>
      </c>
      <c r="O121" s="280">
        <v>55</v>
      </c>
      <c r="P121" s="280">
        <v>64</v>
      </c>
      <c r="Q121" s="280">
        <v>25</v>
      </c>
      <c r="R121" s="277">
        <v>0.38900000000000001</v>
      </c>
      <c r="S121" s="277">
        <v>0.39</v>
      </c>
      <c r="T121" s="277">
        <v>0.39400000000000002</v>
      </c>
      <c r="U121" s="277">
        <v>0.39</v>
      </c>
      <c r="V121" s="288">
        <f t="shared" si="28"/>
        <v>23.333333333333332</v>
      </c>
      <c r="W121" s="288">
        <f t="shared" si="29"/>
        <v>26.333333333333332</v>
      </c>
      <c r="X121" s="288">
        <f t="shared" si="30"/>
        <v>32.666666666666664</v>
      </c>
      <c r="Y121" s="289">
        <f t="shared" si="31"/>
        <v>48</v>
      </c>
      <c r="Z121" s="898"/>
      <c r="AA121" s="879"/>
      <c r="AB121" s="879"/>
      <c r="AC121" s="879"/>
      <c r="AD121" s="879"/>
      <c r="AE121" s="879"/>
      <c r="AF121" s="879"/>
      <c r="AG121" s="879"/>
      <c r="AH121" s="879"/>
      <c r="AI121" s="883"/>
      <c r="AJ121" s="883"/>
    </row>
    <row r="122" spans="1:36" ht="19.5" thickBot="1" x14ac:dyDescent="0.3">
      <c r="A122" s="887"/>
      <c r="B122" s="1295"/>
      <c r="C122" s="902"/>
      <c r="D122" s="90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3"/>
      <c r="S122" s="283"/>
      <c r="T122" s="283"/>
      <c r="U122" s="283"/>
      <c r="V122" s="294">
        <f t="shared" si="28"/>
        <v>0</v>
      </c>
      <c r="W122" s="294">
        <f t="shared" si="29"/>
        <v>0</v>
      </c>
      <c r="X122" s="294">
        <f t="shared" si="30"/>
        <v>0</v>
      </c>
      <c r="Y122" s="295">
        <f t="shared" si="31"/>
        <v>0</v>
      </c>
      <c r="Z122" s="899"/>
      <c r="AA122" s="880"/>
      <c r="AB122" s="880"/>
      <c r="AC122" s="880"/>
      <c r="AD122" s="880"/>
      <c r="AE122" s="880"/>
      <c r="AF122" s="880"/>
      <c r="AG122" s="880"/>
      <c r="AH122" s="880"/>
      <c r="AI122" s="884"/>
      <c r="AJ122" s="884"/>
    </row>
    <row r="123" spans="1:36" ht="18.75" x14ac:dyDescent="0.25">
      <c r="A123" s="919">
        <v>25</v>
      </c>
      <c r="B123" s="961" t="s">
        <v>928</v>
      </c>
      <c r="C123" s="921" t="s">
        <v>929</v>
      </c>
      <c r="D123" s="921">
        <f>(400+400)*0.9</f>
        <v>720</v>
      </c>
      <c r="E123" s="299" t="s">
        <v>930</v>
      </c>
      <c r="F123" s="299">
        <v>42.3</v>
      </c>
      <c r="G123" s="299">
        <v>32.299999999999997</v>
      </c>
      <c r="H123" s="299">
        <v>26</v>
      </c>
      <c r="I123" s="299">
        <v>43.7</v>
      </c>
      <c r="J123" s="299">
        <v>44.2</v>
      </c>
      <c r="K123" s="299">
        <v>24.8</v>
      </c>
      <c r="L123" s="299">
        <v>49.5</v>
      </c>
      <c r="M123" s="299">
        <v>61.4</v>
      </c>
      <c r="N123" s="299">
        <v>52.2</v>
      </c>
      <c r="O123" s="299">
        <v>44.5</v>
      </c>
      <c r="P123" s="299">
        <v>61.9</v>
      </c>
      <c r="Q123" s="299">
        <v>59</v>
      </c>
      <c r="R123" s="351">
        <v>0.38600000000000001</v>
      </c>
      <c r="S123" s="351">
        <v>0.39200000000000002</v>
      </c>
      <c r="T123" s="351">
        <v>0.39900000000000002</v>
      </c>
      <c r="U123" s="351">
        <v>0.40100000000000002</v>
      </c>
      <c r="V123" s="301">
        <f t="shared" si="28"/>
        <v>33.533333333333331</v>
      </c>
      <c r="W123" s="301">
        <f t="shared" si="29"/>
        <v>37.56666666666667</v>
      </c>
      <c r="X123" s="301">
        <f t="shared" si="30"/>
        <v>54.366666666666674</v>
      </c>
      <c r="Y123" s="302">
        <f t="shared" si="31"/>
        <v>55.133333333333333</v>
      </c>
      <c r="Z123" s="906">
        <f>SUM(V123:V134)</f>
        <v>286.8</v>
      </c>
      <c r="AA123" s="878">
        <f>SUM(W123:W134)</f>
        <v>238.6</v>
      </c>
      <c r="AB123" s="878">
        <f>SUM(X123:X134)</f>
        <v>417.5333333333333</v>
      </c>
      <c r="AC123" s="878">
        <f>SUM(Y123:Y134)</f>
        <v>420.66666666666657</v>
      </c>
      <c r="AD123" s="878">
        <f>Z123*0.38*0.9*SQRT(3)</f>
        <v>169.88924269087789</v>
      </c>
      <c r="AE123" s="878">
        <f t="shared" ref="AE123:AG123" si="50">AA123*0.38*0.9*SQRT(3)</f>
        <v>141.33742435858946</v>
      </c>
      <c r="AF123" s="878">
        <f t="shared" si="50"/>
        <v>247.33061993792842</v>
      </c>
      <c r="AG123" s="878">
        <f t="shared" si="50"/>
        <v>249.18668558331916</v>
      </c>
      <c r="AH123" s="878">
        <f>MAX(Z123:AC134)</f>
        <v>420.66666666666657</v>
      </c>
      <c r="AI123" s="882">
        <f>AH123*0.38*0.9*SQRT(3)</f>
        <v>249.18668558331916</v>
      </c>
      <c r="AJ123" s="882">
        <f>D123-AI123</f>
        <v>470.81331441668084</v>
      </c>
    </row>
    <row r="124" spans="1:36" ht="18.75" x14ac:dyDescent="0.25">
      <c r="A124" s="908"/>
      <c r="B124" s="1284"/>
      <c r="C124" s="922"/>
      <c r="D124" s="922"/>
      <c r="E124" s="276" t="s">
        <v>931</v>
      </c>
      <c r="F124" s="276">
        <v>25</v>
      </c>
      <c r="G124" s="276">
        <v>16.899999999999999</v>
      </c>
      <c r="H124" s="276">
        <v>6.8</v>
      </c>
      <c r="I124" s="276">
        <v>20.9</v>
      </c>
      <c r="J124" s="276">
        <v>27.8</v>
      </c>
      <c r="K124" s="276">
        <v>10.3</v>
      </c>
      <c r="L124" s="276">
        <v>21</v>
      </c>
      <c r="M124" s="276">
        <v>20.2</v>
      </c>
      <c r="N124" s="276">
        <v>26.1</v>
      </c>
      <c r="O124" s="276">
        <v>27.1</v>
      </c>
      <c r="P124" s="276">
        <v>32.700000000000003</v>
      </c>
      <c r="Q124" s="276">
        <v>19.7</v>
      </c>
      <c r="R124" s="277">
        <v>0.38600000000000001</v>
      </c>
      <c r="S124" s="277">
        <v>0.39200000000000002</v>
      </c>
      <c r="T124" s="277">
        <v>0.39900000000000002</v>
      </c>
      <c r="U124" s="277">
        <v>0.40100000000000002</v>
      </c>
      <c r="V124" s="288">
        <f t="shared" si="28"/>
        <v>16.233333333333331</v>
      </c>
      <c r="W124" s="288">
        <f t="shared" si="29"/>
        <v>19.666666666666668</v>
      </c>
      <c r="X124" s="288">
        <f t="shared" si="30"/>
        <v>22.433333333333337</v>
      </c>
      <c r="Y124" s="289">
        <f t="shared" si="31"/>
        <v>26.5</v>
      </c>
      <c r="Z124" s="898"/>
      <c r="AA124" s="879"/>
      <c r="AB124" s="879"/>
      <c r="AC124" s="879"/>
      <c r="AD124" s="879"/>
      <c r="AE124" s="879"/>
      <c r="AF124" s="879"/>
      <c r="AG124" s="879"/>
      <c r="AH124" s="879"/>
      <c r="AI124" s="883"/>
      <c r="AJ124" s="883"/>
    </row>
    <row r="125" spans="1:36" ht="18.75" x14ac:dyDescent="0.25">
      <c r="A125" s="908"/>
      <c r="B125" s="1284"/>
      <c r="C125" s="922"/>
      <c r="D125" s="922"/>
      <c r="E125" s="280" t="s">
        <v>932</v>
      </c>
      <c r="F125" s="280">
        <v>9.6</v>
      </c>
      <c r="G125" s="280">
        <v>8.9</v>
      </c>
      <c r="H125" s="280">
        <v>5.7</v>
      </c>
      <c r="I125" s="280">
        <v>31.5</v>
      </c>
      <c r="J125" s="280">
        <v>28.7</v>
      </c>
      <c r="K125" s="280">
        <v>8.9</v>
      </c>
      <c r="L125" s="280">
        <v>16.100000000000001</v>
      </c>
      <c r="M125" s="280">
        <v>27.7</v>
      </c>
      <c r="N125" s="280">
        <v>7.4</v>
      </c>
      <c r="O125" s="280">
        <v>45.3</v>
      </c>
      <c r="P125" s="280">
        <v>20.5</v>
      </c>
      <c r="Q125" s="280">
        <v>13</v>
      </c>
      <c r="R125" s="281">
        <v>0.38600000000000001</v>
      </c>
      <c r="S125" s="281">
        <v>0.39200000000000002</v>
      </c>
      <c r="T125" s="281">
        <v>0.39900000000000002</v>
      </c>
      <c r="U125" s="281">
        <v>0.40100000000000002</v>
      </c>
      <c r="V125" s="288">
        <f t="shared" si="28"/>
        <v>8.0666666666666664</v>
      </c>
      <c r="W125" s="288">
        <f t="shared" si="29"/>
        <v>23.033333333333335</v>
      </c>
      <c r="X125" s="288">
        <f t="shared" si="30"/>
        <v>17.066666666666666</v>
      </c>
      <c r="Y125" s="289">
        <f t="shared" si="31"/>
        <v>26.266666666666666</v>
      </c>
      <c r="Z125" s="898"/>
      <c r="AA125" s="879"/>
      <c r="AB125" s="879"/>
      <c r="AC125" s="879"/>
      <c r="AD125" s="879"/>
      <c r="AE125" s="879"/>
      <c r="AF125" s="879"/>
      <c r="AG125" s="879"/>
      <c r="AH125" s="879"/>
      <c r="AI125" s="883"/>
      <c r="AJ125" s="883"/>
    </row>
    <row r="126" spans="1:36" ht="18.75" x14ac:dyDescent="0.25">
      <c r="A126" s="908"/>
      <c r="B126" s="1284"/>
      <c r="C126" s="922"/>
      <c r="D126" s="922"/>
      <c r="E126" s="276" t="s">
        <v>933</v>
      </c>
      <c r="F126" s="276">
        <v>46.2</v>
      </c>
      <c r="G126" s="276">
        <v>32.5</v>
      </c>
      <c r="H126" s="276">
        <v>38</v>
      </c>
      <c r="I126" s="276">
        <v>33.799999999999997</v>
      </c>
      <c r="J126" s="276">
        <v>43.2</v>
      </c>
      <c r="K126" s="276">
        <v>32.4</v>
      </c>
      <c r="L126" s="276">
        <v>48.3</v>
      </c>
      <c r="M126" s="276">
        <v>54.3</v>
      </c>
      <c r="N126" s="276">
        <v>41.4</v>
      </c>
      <c r="O126" s="276">
        <v>58.5</v>
      </c>
      <c r="P126" s="276">
        <v>80.400000000000006</v>
      </c>
      <c r="Q126" s="276">
        <v>40.9</v>
      </c>
      <c r="R126" s="277">
        <v>0.38600000000000001</v>
      </c>
      <c r="S126" s="277">
        <v>0.39200000000000002</v>
      </c>
      <c r="T126" s="277">
        <v>0.39900000000000002</v>
      </c>
      <c r="U126" s="277">
        <v>0.40100000000000002</v>
      </c>
      <c r="V126" s="288">
        <f t="shared" si="28"/>
        <v>38.9</v>
      </c>
      <c r="W126" s="288">
        <f t="shared" si="29"/>
        <v>36.466666666666669</v>
      </c>
      <c r="X126" s="288">
        <f t="shared" si="30"/>
        <v>48</v>
      </c>
      <c r="Y126" s="289">
        <f t="shared" si="31"/>
        <v>59.933333333333337</v>
      </c>
      <c r="Z126" s="898"/>
      <c r="AA126" s="879"/>
      <c r="AB126" s="879"/>
      <c r="AC126" s="879"/>
      <c r="AD126" s="879"/>
      <c r="AE126" s="879"/>
      <c r="AF126" s="879"/>
      <c r="AG126" s="879"/>
      <c r="AH126" s="879"/>
      <c r="AI126" s="883"/>
      <c r="AJ126" s="883"/>
    </row>
    <row r="127" spans="1:36" ht="18.75" x14ac:dyDescent="0.25">
      <c r="A127" s="908"/>
      <c r="B127" s="1284"/>
      <c r="C127" s="922"/>
      <c r="D127" s="922"/>
      <c r="E127" s="280" t="s">
        <v>934</v>
      </c>
      <c r="F127" s="280">
        <v>27.2</v>
      </c>
      <c r="G127" s="280">
        <v>12.1</v>
      </c>
      <c r="H127" s="280">
        <v>24.4</v>
      </c>
      <c r="I127" s="280">
        <v>23.3</v>
      </c>
      <c r="J127" s="280">
        <v>18.7</v>
      </c>
      <c r="K127" s="280">
        <v>24.8</v>
      </c>
      <c r="L127" s="280">
        <v>68.2</v>
      </c>
      <c r="M127" s="280">
        <v>20.6</v>
      </c>
      <c r="N127" s="280">
        <v>29.2</v>
      </c>
      <c r="O127" s="280">
        <v>56.2</v>
      </c>
      <c r="P127" s="280">
        <v>46</v>
      </c>
      <c r="Q127" s="280">
        <v>30.3</v>
      </c>
      <c r="R127" s="281">
        <v>0.38600000000000001</v>
      </c>
      <c r="S127" s="281">
        <v>0.39200000000000002</v>
      </c>
      <c r="T127" s="281">
        <v>0.39900000000000002</v>
      </c>
      <c r="U127" s="281">
        <v>0.40100000000000002</v>
      </c>
      <c r="V127" s="288">
        <f t="shared" si="28"/>
        <v>21.233333333333331</v>
      </c>
      <c r="W127" s="288">
        <f t="shared" si="29"/>
        <v>22.266666666666666</v>
      </c>
      <c r="X127" s="288">
        <f t="shared" si="30"/>
        <v>39.333333333333336</v>
      </c>
      <c r="Y127" s="289">
        <f t="shared" si="31"/>
        <v>44.166666666666664</v>
      </c>
      <c r="Z127" s="898"/>
      <c r="AA127" s="879"/>
      <c r="AB127" s="879"/>
      <c r="AC127" s="879"/>
      <c r="AD127" s="879"/>
      <c r="AE127" s="879"/>
      <c r="AF127" s="879"/>
      <c r="AG127" s="879"/>
      <c r="AH127" s="879"/>
      <c r="AI127" s="883"/>
      <c r="AJ127" s="883"/>
    </row>
    <row r="128" spans="1:36" ht="18.75" x14ac:dyDescent="0.25">
      <c r="A128" s="908"/>
      <c r="B128" s="1284"/>
      <c r="C128" s="922"/>
      <c r="D128" s="922"/>
      <c r="E128" s="276" t="s">
        <v>935</v>
      </c>
      <c r="F128" s="276">
        <v>35.299999999999997</v>
      </c>
      <c r="G128" s="276">
        <v>11.3</v>
      </c>
      <c r="H128" s="276">
        <v>21.9</v>
      </c>
      <c r="I128" s="276">
        <v>19.3</v>
      </c>
      <c r="J128" s="276">
        <v>10.8</v>
      </c>
      <c r="K128" s="276">
        <v>14</v>
      </c>
      <c r="L128" s="276">
        <v>24.2</v>
      </c>
      <c r="M128" s="276">
        <v>52.1</v>
      </c>
      <c r="N128" s="276">
        <v>22.3</v>
      </c>
      <c r="O128" s="276">
        <v>53</v>
      </c>
      <c r="P128" s="276">
        <v>66.599999999999994</v>
      </c>
      <c r="Q128" s="276">
        <v>33.6</v>
      </c>
      <c r="R128" s="277">
        <v>0.38600000000000001</v>
      </c>
      <c r="S128" s="277">
        <v>0.39200000000000002</v>
      </c>
      <c r="T128" s="277">
        <v>0.39900000000000002</v>
      </c>
      <c r="U128" s="277">
        <v>0.40100000000000002</v>
      </c>
      <c r="V128" s="288">
        <f t="shared" si="28"/>
        <v>22.833333333333332</v>
      </c>
      <c r="W128" s="288">
        <f t="shared" si="29"/>
        <v>14.700000000000001</v>
      </c>
      <c r="X128" s="288">
        <f t="shared" si="30"/>
        <v>32.866666666666667</v>
      </c>
      <c r="Y128" s="289">
        <f t="shared" si="31"/>
        <v>51.066666666666663</v>
      </c>
      <c r="Z128" s="898"/>
      <c r="AA128" s="879"/>
      <c r="AB128" s="879"/>
      <c r="AC128" s="879"/>
      <c r="AD128" s="879"/>
      <c r="AE128" s="879"/>
      <c r="AF128" s="879"/>
      <c r="AG128" s="879"/>
      <c r="AH128" s="879"/>
      <c r="AI128" s="883"/>
      <c r="AJ128" s="883"/>
    </row>
    <row r="129" spans="1:36" ht="18.75" x14ac:dyDescent="0.25">
      <c r="A129" s="908"/>
      <c r="B129" s="1284"/>
      <c r="C129" s="922"/>
      <c r="D129" s="922"/>
      <c r="E129" s="280" t="s">
        <v>936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  <c r="K129" s="280">
        <v>0</v>
      </c>
      <c r="L129" s="280">
        <v>0</v>
      </c>
      <c r="M129" s="280">
        <v>0</v>
      </c>
      <c r="N129" s="280">
        <v>0</v>
      </c>
      <c r="O129" s="280">
        <v>0</v>
      </c>
      <c r="P129" s="280">
        <v>0</v>
      </c>
      <c r="Q129" s="280">
        <v>0</v>
      </c>
      <c r="R129" s="281">
        <v>0.38600000000000001</v>
      </c>
      <c r="S129" s="281">
        <v>0.39200000000000002</v>
      </c>
      <c r="T129" s="281">
        <v>0.39900000000000002</v>
      </c>
      <c r="U129" s="281">
        <v>0.40100000000000002</v>
      </c>
      <c r="V129" s="288">
        <f t="shared" si="28"/>
        <v>0</v>
      </c>
      <c r="W129" s="288">
        <f t="shared" si="29"/>
        <v>0</v>
      </c>
      <c r="X129" s="288">
        <f t="shared" si="30"/>
        <v>0</v>
      </c>
      <c r="Y129" s="289">
        <f t="shared" si="31"/>
        <v>0</v>
      </c>
      <c r="Z129" s="898"/>
      <c r="AA129" s="879"/>
      <c r="AB129" s="879"/>
      <c r="AC129" s="879"/>
      <c r="AD129" s="879"/>
      <c r="AE129" s="879"/>
      <c r="AF129" s="879"/>
      <c r="AG129" s="879"/>
      <c r="AH129" s="879"/>
      <c r="AI129" s="883"/>
      <c r="AJ129" s="883"/>
    </row>
    <row r="130" spans="1:36" ht="18.75" x14ac:dyDescent="0.25">
      <c r="A130" s="908"/>
      <c r="B130" s="1284"/>
      <c r="C130" s="922"/>
      <c r="D130" s="922"/>
      <c r="E130" s="276" t="s">
        <v>937</v>
      </c>
      <c r="F130" s="276">
        <v>24.3</v>
      </c>
      <c r="G130" s="276">
        <v>19.2</v>
      </c>
      <c r="H130" s="276">
        <v>53.8</v>
      </c>
      <c r="I130" s="276">
        <v>5.8</v>
      </c>
      <c r="J130" s="276">
        <v>3.5</v>
      </c>
      <c r="K130" s="276">
        <v>13.9</v>
      </c>
      <c r="L130" s="276">
        <v>67.7</v>
      </c>
      <c r="M130" s="276">
        <v>17.5</v>
      </c>
      <c r="N130" s="276">
        <v>85</v>
      </c>
      <c r="O130" s="276">
        <v>3.3</v>
      </c>
      <c r="P130" s="276">
        <v>4.2</v>
      </c>
      <c r="Q130" s="276">
        <v>12.8</v>
      </c>
      <c r="R130" s="277">
        <v>0.38600000000000001</v>
      </c>
      <c r="S130" s="277">
        <v>0.39200000000000002</v>
      </c>
      <c r="T130" s="277">
        <v>0.39900000000000002</v>
      </c>
      <c r="U130" s="277">
        <v>0.40100000000000002</v>
      </c>
      <c r="V130" s="288">
        <f t="shared" si="28"/>
        <v>32.43333333333333</v>
      </c>
      <c r="W130" s="288">
        <f t="shared" si="29"/>
        <v>7.7333333333333343</v>
      </c>
      <c r="X130" s="288">
        <f t="shared" si="30"/>
        <v>56.733333333333327</v>
      </c>
      <c r="Y130" s="289">
        <f t="shared" si="31"/>
        <v>6.7666666666666666</v>
      </c>
      <c r="Z130" s="898"/>
      <c r="AA130" s="879"/>
      <c r="AB130" s="879"/>
      <c r="AC130" s="879"/>
      <c r="AD130" s="879"/>
      <c r="AE130" s="879"/>
      <c r="AF130" s="879"/>
      <c r="AG130" s="879"/>
      <c r="AH130" s="879"/>
      <c r="AI130" s="883"/>
      <c r="AJ130" s="883"/>
    </row>
    <row r="131" spans="1:36" ht="18.75" x14ac:dyDescent="0.25">
      <c r="A131" s="908"/>
      <c r="B131" s="1284"/>
      <c r="C131" s="922"/>
      <c r="D131" s="922"/>
      <c r="E131" s="280" t="s">
        <v>938</v>
      </c>
      <c r="F131" s="280">
        <v>14.8</v>
      </c>
      <c r="G131" s="280">
        <v>8.4</v>
      </c>
      <c r="H131" s="280">
        <v>25.9</v>
      </c>
      <c r="I131" s="280">
        <v>27.3</v>
      </c>
      <c r="J131" s="280">
        <v>9.4</v>
      </c>
      <c r="K131" s="280">
        <v>20.8</v>
      </c>
      <c r="L131" s="280">
        <v>13.6</v>
      </c>
      <c r="M131" s="280">
        <v>20.2</v>
      </c>
      <c r="N131" s="280">
        <v>10.3</v>
      </c>
      <c r="O131" s="280">
        <v>47.9</v>
      </c>
      <c r="P131" s="280">
        <v>31.8</v>
      </c>
      <c r="Q131" s="280">
        <v>39.9</v>
      </c>
      <c r="R131" s="281">
        <v>0.38600000000000001</v>
      </c>
      <c r="S131" s="281">
        <v>0.39200000000000002</v>
      </c>
      <c r="T131" s="281">
        <v>0.39900000000000002</v>
      </c>
      <c r="U131" s="281">
        <v>0.40100000000000002</v>
      </c>
      <c r="V131" s="288">
        <f t="shared" si="28"/>
        <v>16.366666666666667</v>
      </c>
      <c r="W131" s="288">
        <f t="shared" si="29"/>
        <v>19.166666666666668</v>
      </c>
      <c r="X131" s="288">
        <f t="shared" si="30"/>
        <v>14.699999999999998</v>
      </c>
      <c r="Y131" s="289">
        <f t="shared" si="31"/>
        <v>39.866666666666667</v>
      </c>
      <c r="Z131" s="898"/>
      <c r="AA131" s="879"/>
      <c r="AB131" s="879"/>
      <c r="AC131" s="879"/>
      <c r="AD131" s="879"/>
      <c r="AE131" s="879"/>
      <c r="AF131" s="879"/>
      <c r="AG131" s="879"/>
      <c r="AH131" s="879"/>
      <c r="AI131" s="883"/>
      <c r="AJ131" s="883"/>
    </row>
    <row r="132" spans="1:36" ht="18.75" x14ac:dyDescent="0.25">
      <c r="A132" s="908"/>
      <c r="B132" s="1284"/>
      <c r="C132" s="922"/>
      <c r="D132" s="922"/>
      <c r="E132" s="276" t="s">
        <v>939</v>
      </c>
      <c r="F132" s="276">
        <v>81.3</v>
      </c>
      <c r="G132" s="276">
        <v>73.400000000000006</v>
      </c>
      <c r="H132" s="276">
        <v>88.6</v>
      </c>
      <c r="I132" s="276">
        <v>42.3</v>
      </c>
      <c r="J132" s="276">
        <v>36.299999999999997</v>
      </c>
      <c r="K132" s="276">
        <v>43.1</v>
      </c>
      <c r="L132" s="276">
        <v>97</v>
      </c>
      <c r="M132" s="276">
        <v>76.8</v>
      </c>
      <c r="N132" s="276">
        <v>127.7</v>
      </c>
      <c r="O132" s="276">
        <v>78.5</v>
      </c>
      <c r="P132" s="276">
        <v>45</v>
      </c>
      <c r="Q132" s="276">
        <v>41.2</v>
      </c>
      <c r="R132" s="277">
        <v>0.38600000000000001</v>
      </c>
      <c r="S132" s="277">
        <v>0.39200000000000002</v>
      </c>
      <c r="T132" s="277">
        <v>0.39900000000000002</v>
      </c>
      <c r="U132" s="277">
        <v>0.40100000000000002</v>
      </c>
      <c r="V132" s="288">
        <f t="shared" si="28"/>
        <v>81.099999999999994</v>
      </c>
      <c r="W132" s="288">
        <f t="shared" si="29"/>
        <v>40.566666666666663</v>
      </c>
      <c r="X132" s="288">
        <f t="shared" si="30"/>
        <v>100.5</v>
      </c>
      <c r="Y132" s="289">
        <f t="shared" si="31"/>
        <v>54.9</v>
      </c>
      <c r="Z132" s="898"/>
      <c r="AA132" s="879"/>
      <c r="AB132" s="879"/>
      <c r="AC132" s="879"/>
      <c r="AD132" s="879"/>
      <c r="AE132" s="879"/>
      <c r="AF132" s="879"/>
      <c r="AG132" s="879"/>
      <c r="AH132" s="879"/>
      <c r="AI132" s="883"/>
      <c r="AJ132" s="883"/>
    </row>
    <row r="133" spans="1:36" ht="18.75" x14ac:dyDescent="0.25">
      <c r="A133" s="908"/>
      <c r="B133" s="1284"/>
      <c r="C133" s="922"/>
      <c r="D133" s="922"/>
      <c r="E133" s="280" t="s">
        <v>940</v>
      </c>
      <c r="F133" s="280">
        <v>15.1</v>
      </c>
      <c r="G133" s="280">
        <v>21.4</v>
      </c>
      <c r="H133" s="280">
        <v>11.8</v>
      </c>
      <c r="I133" s="280">
        <v>17.600000000000001</v>
      </c>
      <c r="J133" s="280">
        <v>11.9</v>
      </c>
      <c r="K133" s="280">
        <v>22.8</v>
      </c>
      <c r="L133" s="280">
        <v>32.1</v>
      </c>
      <c r="M133" s="280">
        <v>40</v>
      </c>
      <c r="N133" s="280">
        <v>22.5</v>
      </c>
      <c r="O133" s="280">
        <v>47.4</v>
      </c>
      <c r="P133" s="280">
        <v>59.7</v>
      </c>
      <c r="Q133" s="280">
        <v>61.1</v>
      </c>
      <c r="R133" s="281">
        <v>0.38600000000000001</v>
      </c>
      <c r="S133" s="281">
        <v>0.39200000000000002</v>
      </c>
      <c r="T133" s="281">
        <v>0.39900000000000002</v>
      </c>
      <c r="U133" s="281">
        <v>0.40100000000000002</v>
      </c>
      <c r="V133" s="288">
        <f t="shared" si="28"/>
        <v>16.099999999999998</v>
      </c>
      <c r="W133" s="288">
        <f t="shared" si="29"/>
        <v>17.433333333333334</v>
      </c>
      <c r="X133" s="288">
        <f t="shared" si="30"/>
        <v>31.533333333333331</v>
      </c>
      <c r="Y133" s="289">
        <f t="shared" si="31"/>
        <v>56.066666666666663</v>
      </c>
      <c r="Z133" s="898"/>
      <c r="AA133" s="879"/>
      <c r="AB133" s="879"/>
      <c r="AC133" s="879"/>
      <c r="AD133" s="879"/>
      <c r="AE133" s="879"/>
      <c r="AF133" s="879"/>
      <c r="AG133" s="879"/>
      <c r="AH133" s="879"/>
      <c r="AI133" s="883"/>
      <c r="AJ133" s="883"/>
    </row>
    <row r="134" spans="1:36" ht="19.5" thickBot="1" x14ac:dyDescent="0.3">
      <c r="A134" s="908"/>
      <c r="B134" s="1284"/>
      <c r="C134" s="923"/>
      <c r="D134" s="923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7"/>
      <c r="S134" s="277"/>
      <c r="T134" s="277"/>
      <c r="U134" s="277"/>
      <c r="V134" s="288">
        <f t="shared" si="28"/>
        <v>0</v>
      </c>
      <c r="W134" s="288">
        <f t="shared" si="29"/>
        <v>0</v>
      </c>
      <c r="X134" s="288">
        <f t="shared" si="30"/>
        <v>0</v>
      </c>
      <c r="Y134" s="289">
        <f t="shared" si="31"/>
        <v>0</v>
      </c>
      <c r="Z134" s="898"/>
      <c r="AA134" s="879"/>
      <c r="AB134" s="879"/>
      <c r="AC134" s="879"/>
      <c r="AD134" s="879"/>
      <c r="AE134" s="879"/>
      <c r="AF134" s="879"/>
      <c r="AG134" s="879"/>
      <c r="AH134" s="879"/>
      <c r="AI134" s="883"/>
      <c r="AJ134" s="883"/>
    </row>
    <row r="135" spans="1:36" ht="18.75" x14ac:dyDescent="0.25">
      <c r="A135" s="919">
        <v>26</v>
      </c>
      <c r="B135" s="961" t="s">
        <v>941</v>
      </c>
      <c r="C135" s="921" t="s">
        <v>61</v>
      </c>
      <c r="D135" s="921">
        <f>400*0.9</f>
        <v>360</v>
      </c>
      <c r="E135" s="299" t="s">
        <v>196</v>
      </c>
      <c r="F135" s="299">
        <v>6</v>
      </c>
      <c r="G135" s="299">
        <v>18</v>
      </c>
      <c r="H135" s="299">
        <v>26</v>
      </c>
      <c r="I135" s="299">
        <v>4</v>
      </c>
      <c r="J135" s="299">
        <v>18</v>
      </c>
      <c r="K135" s="299">
        <v>6</v>
      </c>
      <c r="L135" s="299">
        <v>28</v>
      </c>
      <c r="M135" s="299">
        <v>30</v>
      </c>
      <c r="N135" s="299">
        <v>9</v>
      </c>
      <c r="O135" s="299">
        <v>12</v>
      </c>
      <c r="P135" s="299">
        <v>18</v>
      </c>
      <c r="Q135" s="299">
        <v>10</v>
      </c>
      <c r="R135" s="351">
        <v>0.38700000000000001</v>
      </c>
      <c r="S135" s="351">
        <v>0.38800000000000001</v>
      </c>
      <c r="T135" s="351">
        <v>0.4</v>
      </c>
      <c r="U135" s="351">
        <v>0.4</v>
      </c>
      <c r="V135" s="301">
        <f t="shared" si="28"/>
        <v>16.666666666666668</v>
      </c>
      <c r="W135" s="301">
        <f t="shared" si="29"/>
        <v>9.3333333333333339</v>
      </c>
      <c r="X135" s="301">
        <f t="shared" si="30"/>
        <v>22.333333333333332</v>
      </c>
      <c r="Y135" s="302">
        <f t="shared" si="31"/>
        <v>13.333333333333334</v>
      </c>
      <c r="Z135" s="906">
        <f>SUM(V135:V138)</f>
        <v>28</v>
      </c>
      <c r="AA135" s="878">
        <f>SUM(W135:W138)</f>
        <v>26.333333333333336</v>
      </c>
      <c r="AB135" s="878">
        <f>SUM(X135:X138)</f>
        <v>45.666666666666664</v>
      </c>
      <c r="AC135" s="878">
        <f>SUM(Y135:Y138)</f>
        <v>42.666666666666664</v>
      </c>
      <c r="AD135" s="878">
        <f>Z135*0.38*0.9*SQRT(3)</f>
        <v>16.586118533279571</v>
      </c>
      <c r="AE135" s="878">
        <f t="shared" ref="AE135:AG135" si="51">AA135*0.38*0.9*SQRT(3)</f>
        <v>15.598849572965312</v>
      </c>
      <c r="AF135" s="878">
        <f t="shared" si="51"/>
        <v>27.05116951261072</v>
      </c>
      <c r="AG135" s="878">
        <f t="shared" si="51"/>
        <v>25.274085384045055</v>
      </c>
      <c r="AH135" s="878">
        <f>MAX(Z135:AC138)</f>
        <v>45.666666666666664</v>
      </c>
      <c r="AI135" s="882">
        <f>AH135*0.38*0.9*SQRT(3)</f>
        <v>27.05116951261072</v>
      </c>
      <c r="AJ135" s="882">
        <f>D135-AI135</f>
        <v>332.94883048738927</v>
      </c>
    </row>
    <row r="136" spans="1:36" ht="18.75" x14ac:dyDescent="0.25">
      <c r="A136" s="908"/>
      <c r="B136" s="1284"/>
      <c r="C136" s="922"/>
      <c r="D136" s="922"/>
      <c r="E136" s="276" t="s">
        <v>942</v>
      </c>
      <c r="F136" s="276">
        <v>20</v>
      </c>
      <c r="G136" s="276">
        <v>4</v>
      </c>
      <c r="H136" s="276">
        <v>10</v>
      </c>
      <c r="I136" s="276">
        <v>10</v>
      </c>
      <c r="J136" s="276">
        <v>19</v>
      </c>
      <c r="K136" s="276">
        <v>22</v>
      </c>
      <c r="L136" s="276">
        <v>27</v>
      </c>
      <c r="M136" s="276">
        <v>18</v>
      </c>
      <c r="N136" s="276">
        <v>25</v>
      </c>
      <c r="O136" s="276">
        <v>38</v>
      </c>
      <c r="P136" s="276">
        <v>8</v>
      </c>
      <c r="Q136" s="276">
        <v>42</v>
      </c>
      <c r="R136" s="277">
        <v>0.38700000000000001</v>
      </c>
      <c r="S136" s="277">
        <v>0.38800000000000001</v>
      </c>
      <c r="T136" s="277">
        <v>0.4</v>
      </c>
      <c r="U136" s="277">
        <v>0.4</v>
      </c>
      <c r="V136" s="288">
        <f t="shared" si="28"/>
        <v>11.333333333333334</v>
      </c>
      <c r="W136" s="288">
        <f t="shared" si="29"/>
        <v>17</v>
      </c>
      <c r="X136" s="288">
        <f t="shared" si="30"/>
        <v>23.333333333333332</v>
      </c>
      <c r="Y136" s="289">
        <f t="shared" si="31"/>
        <v>29.333333333333332</v>
      </c>
      <c r="Z136" s="898"/>
      <c r="AA136" s="879"/>
      <c r="AB136" s="879"/>
      <c r="AC136" s="879"/>
      <c r="AD136" s="879"/>
      <c r="AE136" s="879"/>
      <c r="AF136" s="879"/>
      <c r="AG136" s="879"/>
      <c r="AH136" s="879"/>
      <c r="AI136" s="883"/>
      <c r="AJ136" s="883"/>
    </row>
    <row r="137" spans="1:36" ht="18.75" x14ac:dyDescent="0.25">
      <c r="A137" s="908"/>
      <c r="B137" s="1284"/>
      <c r="C137" s="922"/>
      <c r="D137" s="922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1"/>
      <c r="S137" s="281"/>
      <c r="T137" s="281"/>
      <c r="U137" s="281"/>
      <c r="V137" s="288">
        <f t="shared" si="28"/>
        <v>0</v>
      </c>
      <c r="W137" s="288">
        <f t="shared" si="29"/>
        <v>0</v>
      </c>
      <c r="X137" s="288">
        <f t="shared" si="30"/>
        <v>0</v>
      </c>
      <c r="Y137" s="289">
        <f t="shared" si="31"/>
        <v>0</v>
      </c>
      <c r="Z137" s="898"/>
      <c r="AA137" s="879"/>
      <c r="AB137" s="879"/>
      <c r="AC137" s="879"/>
      <c r="AD137" s="879"/>
      <c r="AE137" s="879"/>
      <c r="AF137" s="879"/>
      <c r="AG137" s="879"/>
      <c r="AH137" s="879"/>
      <c r="AI137" s="883"/>
      <c r="AJ137" s="883"/>
    </row>
    <row r="138" spans="1:36" ht="19.5" thickBot="1" x14ac:dyDescent="0.3">
      <c r="A138" s="909"/>
      <c r="B138" s="964"/>
      <c r="C138" s="923"/>
      <c r="D138" s="923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3"/>
      <c r="S138" s="283"/>
      <c r="T138" s="283"/>
      <c r="U138" s="283"/>
      <c r="V138" s="294">
        <f t="shared" si="28"/>
        <v>0</v>
      </c>
      <c r="W138" s="294">
        <f t="shared" si="29"/>
        <v>0</v>
      </c>
      <c r="X138" s="294">
        <f t="shared" si="30"/>
        <v>0</v>
      </c>
      <c r="Y138" s="295">
        <f t="shared" si="31"/>
        <v>0</v>
      </c>
      <c r="Z138" s="899"/>
      <c r="AA138" s="880"/>
      <c r="AB138" s="880"/>
      <c r="AC138" s="880"/>
      <c r="AD138" s="880"/>
      <c r="AE138" s="880"/>
      <c r="AF138" s="880"/>
      <c r="AG138" s="880"/>
      <c r="AH138" s="880"/>
      <c r="AI138" s="884"/>
      <c r="AJ138" s="884"/>
    </row>
    <row r="139" spans="1:36" ht="18.75" x14ac:dyDescent="0.25">
      <c r="A139" s="919">
        <v>27</v>
      </c>
      <c r="B139" s="961" t="s">
        <v>943</v>
      </c>
      <c r="C139" s="921" t="s">
        <v>88</v>
      </c>
      <c r="D139" s="921">
        <f>160*0.9</f>
        <v>144</v>
      </c>
      <c r="E139" s="299" t="s">
        <v>944</v>
      </c>
      <c r="F139" s="299">
        <v>25</v>
      </c>
      <c r="G139" s="299">
        <v>17</v>
      </c>
      <c r="H139" s="299">
        <v>10</v>
      </c>
      <c r="I139" s="299">
        <v>21</v>
      </c>
      <c r="J139" s="299">
        <v>20</v>
      </c>
      <c r="K139" s="299">
        <v>9</v>
      </c>
      <c r="L139" s="299">
        <v>1</v>
      </c>
      <c r="M139" s="299">
        <v>0.5</v>
      </c>
      <c r="N139" s="299">
        <v>1</v>
      </c>
      <c r="O139" s="299">
        <v>2</v>
      </c>
      <c r="P139" s="299">
        <v>1</v>
      </c>
      <c r="Q139" s="299">
        <v>2</v>
      </c>
      <c r="R139" s="351">
        <v>0.39700000000000002</v>
      </c>
      <c r="S139" s="351">
        <v>0.39100000000000001</v>
      </c>
      <c r="T139" s="351">
        <v>0.4</v>
      </c>
      <c r="U139" s="351">
        <v>0.4</v>
      </c>
      <c r="V139" s="301">
        <f t="shared" si="28"/>
        <v>17.333333333333332</v>
      </c>
      <c r="W139" s="301">
        <f t="shared" si="29"/>
        <v>16.666666666666668</v>
      </c>
      <c r="X139" s="301">
        <f t="shared" si="30"/>
        <v>0.83333333333333337</v>
      </c>
      <c r="Y139" s="302">
        <f t="shared" si="31"/>
        <v>1.6666666666666667</v>
      </c>
      <c r="Z139" s="906">
        <f>SUM(V139:V142)</f>
        <v>17.333333333333332</v>
      </c>
      <c r="AA139" s="878">
        <f>SUM(W139:W142)</f>
        <v>16.666666666666668</v>
      </c>
      <c r="AB139" s="878">
        <f>SUM(X139:X142)</f>
        <v>0.83333333333333337</v>
      </c>
      <c r="AC139" s="878">
        <f>SUM(Y139:Y142)</f>
        <v>1.6666666666666667</v>
      </c>
      <c r="AD139" s="878">
        <f>Z139*0.38*0.9*SQRT(3)</f>
        <v>10.267597187268304</v>
      </c>
      <c r="AE139" s="878">
        <f t="shared" ref="AE139:AG139" si="52">AA139*0.38*0.9*SQRT(3)</f>
        <v>9.8726896031426019</v>
      </c>
      <c r="AF139" s="878">
        <f t="shared" si="52"/>
        <v>0.49363448015713007</v>
      </c>
      <c r="AG139" s="878">
        <f t="shared" si="52"/>
        <v>0.98726896031426015</v>
      </c>
      <c r="AH139" s="878">
        <f>MAX(Z139:AC142)</f>
        <v>17.333333333333332</v>
      </c>
      <c r="AI139" s="882">
        <f>AH139*0.38*0.9*SQRT(3)</f>
        <v>10.267597187268304</v>
      </c>
      <c r="AJ139" s="882">
        <f>D139-AI139</f>
        <v>133.73240281273169</v>
      </c>
    </row>
    <row r="140" spans="1:36" ht="18.75" x14ac:dyDescent="0.25">
      <c r="A140" s="908"/>
      <c r="B140" s="1284"/>
      <c r="C140" s="922"/>
      <c r="D140" s="922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7"/>
      <c r="S140" s="277"/>
      <c r="T140" s="277"/>
      <c r="U140" s="277"/>
      <c r="V140" s="288">
        <f t="shared" ref="V140:V171" si="53">IF(AND(F140=0,G140=0,H140=0),0,IF(AND(F140=0,G140=0),H140,IF(AND(F140=0,H140=0),G140,IF(AND(G140=0,H140=0),F140,IF(F140=0,(G140+H140)/2,IF(G140=0,(F140+H140)/2,IF(H140=0,(F140+G140)/2,(F140+G140+H140)/3)))))))</f>
        <v>0</v>
      </c>
      <c r="W140" s="288">
        <f t="shared" ref="W140:W171" si="54">IF(AND(I140=0,J140=0,K140=0),0,IF(AND(I140=0,J140=0),K140,IF(AND(I140=0,K140=0),J140,IF(AND(J140=0,K140=0),I140,IF(I140=0,(J140+K140)/2,IF(J140=0,(I140+K140)/2,IF(K140=0,(I140+J140)/2,(I140+J140+K140)/3)))))))</f>
        <v>0</v>
      </c>
      <c r="X140" s="288">
        <f t="shared" ref="X140:X171" si="55">IF(AND(L140=0,M140=0,N140=0),0,IF(AND(L140=0,M140=0),N140,IF(AND(L140=0,N140=0),M140,IF(AND(M140=0,N140=0),L140,IF(L140=0,(M140+N140)/2,IF(M140=0,(L140+N140)/2,IF(N140=0,(L140+M140)/2,(L140+M140+N140)/3)))))))</f>
        <v>0</v>
      </c>
      <c r="Y140" s="289">
        <f t="shared" ref="Y140:Y171" si="56">IF(AND(O140=0,P140=0,Q140=0),0,IF(AND(O140=0,P140=0),Q140,IF(AND(O140=0,Q140=0),P140,IF(AND(P140=0,Q140=0),O140,IF(O140=0,(P140+Q140)/2,IF(P140=0,(O140+Q140)/2,IF(Q140=0,(O140+P140)/2,(O140+P140+Q140)/3)))))))</f>
        <v>0</v>
      </c>
      <c r="Z140" s="898"/>
      <c r="AA140" s="879"/>
      <c r="AB140" s="879"/>
      <c r="AC140" s="879"/>
      <c r="AD140" s="879"/>
      <c r="AE140" s="879"/>
      <c r="AF140" s="879"/>
      <c r="AG140" s="879"/>
      <c r="AH140" s="879"/>
      <c r="AI140" s="883"/>
      <c r="AJ140" s="883"/>
    </row>
    <row r="141" spans="1:36" ht="18.75" x14ac:dyDescent="0.25">
      <c r="A141" s="908"/>
      <c r="B141" s="1284"/>
      <c r="C141" s="922"/>
      <c r="D141" s="922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1"/>
      <c r="S141" s="281"/>
      <c r="T141" s="281"/>
      <c r="U141" s="281"/>
      <c r="V141" s="288">
        <f t="shared" si="53"/>
        <v>0</v>
      </c>
      <c r="W141" s="288">
        <f t="shared" si="54"/>
        <v>0</v>
      </c>
      <c r="X141" s="288">
        <f t="shared" si="55"/>
        <v>0</v>
      </c>
      <c r="Y141" s="289">
        <f t="shared" si="56"/>
        <v>0</v>
      </c>
      <c r="Z141" s="898"/>
      <c r="AA141" s="879"/>
      <c r="AB141" s="879"/>
      <c r="AC141" s="879"/>
      <c r="AD141" s="879"/>
      <c r="AE141" s="879"/>
      <c r="AF141" s="879"/>
      <c r="AG141" s="879"/>
      <c r="AH141" s="879"/>
      <c r="AI141" s="883"/>
      <c r="AJ141" s="883"/>
    </row>
    <row r="142" spans="1:36" ht="19.5" thickBot="1" x14ac:dyDescent="0.3">
      <c r="A142" s="909"/>
      <c r="B142" s="964"/>
      <c r="C142" s="923"/>
      <c r="D142" s="923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3"/>
      <c r="S142" s="283"/>
      <c r="T142" s="283"/>
      <c r="U142" s="283"/>
      <c r="V142" s="294">
        <f t="shared" si="53"/>
        <v>0</v>
      </c>
      <c r="W142" s="294">
        <f t="shared" si="54"/>
        <v>0</v>
      </c>
      <c r="X142" s="294">
        <f t="shared" si="55"/>
        <v>0</v>
      </c>
      <c r="Y142" s="295">
        <f t="shared" si="56"/>
        <v>0</v>
      </c>
      <c r="Z142" s="899"/>
      <c r="AA142" s="880"/>
      <c r="AB142" s="880"/>
      <c r="AC142" s="880"/>
      <c r="AD142" s="880"/>
      <c r="AE142" s="880"/>
      <c r="AF142" s="880"/>
      <c r="AG142" s="880"/>
      <c r="AH142" s="880"/>
      <c r="AI142" s="884"/>
      <c r="AJ142" s="884"/>
    </row>
    <row r="143" spans="1:36" ht="18.75" x14ac:dyDescent="0.25">
      <c r="A143" s="919">
        <v>28</v>
      </c>
      <c r="B143" s="961" t="s">
        <v>945</v>
      </c>
      <c r="C143" s="921" t="s">
        <v>946</v>
      </c>
      <c r="D143" s="921">
        <f>(400+400)*0.9</f>
        <v>720</v>
      </c>
      <c r="E143" s="299" t="s">
        <v>947</v>
      </c>
      <c r="F143" s="299">
        <v>38.9</v>
      </c>
      <c r="G143" s="299">
        <v>38.700000000000003</v>
      </c>
      <c r="H143" s="299">
        <v>34.5</v>
      </c>
      <c r="I143" s="299">
        <v>23.8</v>
      </c>
      <c r="J143" s="299">
        <v>32</v>
      </c>
      <c r="K143" s="299">
        <v>31.9</v>
      </c>
      <c r="L143" s="299">
        <v>23.7</v>
      </c>
      <c r="M143" s="299">
        <v>34.700000000000003</v>
      </c>
      <c r="N143" s="299">
        <v>34.6</v>
      </c>
      <c r="O143" s="299">
        <v>31.6</v>
      </c>
      <c r="P143" s="299">
        <v>41.4</v>
      </c>
      <c r="Q143" s="299">
        <v>31.6</v>
      </c>
      <c r="R143" s="351">
        <v>0.4</v>
      </c>
      <c r="S143" s="351">
        <v>0.4</v>
      </c>
      <c r="T143" s="351">
        <v>0.40200000000000002</v>
      </c>
      <c r="U143" s="351">
        <v>0.40200000000000002</v>
      </c>
      <c r="V143" s="301">
        <f t="shared" si="53"/>
        <v>37.366666666666667</v>
      </c>
      <c r="W143" s="301">
        <f t="shared" si="54"/>
        <v>29.233333333333331</v>
      </c>
      <c r="X143" s="301">
        <f t="shared" si="55"/>
        <v>31</v>
      </c>
      <c r="Y143" s="302">
        <f t="shared" si="56"/>
        <v>34.866666666666667</v>
      </c>
      <c r="Z143" s="906">
        <f>SUM(V143:V162)</f>
        <v>280.83333333333331</v>
      </c>
      <c r="AA143" s="878">
        <f>SUM(W143:W162)</f>
        <v>294.56666666666666</v>
      </c>
      <c r="AB143" s="878">
        <f>SUM(X143:X162)</f>
        <v>337.26666666666671</v>
      </c>
      <c r="AC143" s="878">
        <f>SUM(Y143:Y162)</f>
        <v>310.50000000000006</v>
      </c>
      <c r="AD143" s="878">
        <f>Z143*0.38*0.9*SQRT(3)</f>
        <v>166.3548198129528</v>
      </c>
      <c r="AE143" s="878">
        <f t="shared" ref="AE143:AG143" si="57">AA143*0.38*0.9*SQRT(3)</f>
        <v>174.48991604594229</v>
      </c>
      <c r="AF143" s="878">
        <f t="shared" si="57"/>
        <v>199.7837468091937</v>
      </c>
      <c r="AG143" s="878">
        <f t="shared" si="57"/>
        <v>183.92820730654665</v>
      </c>
      <c r="AH143" s="878">
        <f>MAX(Z143:AC162)</f>
        <v>337.26666666666671</v>
      </c>
      <c r="AI143" s="882">
        <f>AH143*0.38*0.9*SQRT(3)</f>
        <v>199.7837468091937</v>
      </c>
      <c r="AJ143" s="882">
        <f>D143-AI143</f>
        <v>520.21625319080636</v>
      </c>
    </row>
    <row r="144" spans="1:36" ht="18.75" x14ac:dyDescent="0.25">
      <c r="A144" s="908"/>
      <c r="B144" s="1284"/>
      <c r="C144" s="922"/>
      <c r="D144" s="922"/>
      <c r="E144" s="276" t="s">
        <v>948</v>
      </c>
      <c r="F144" s="276">
        <v>5.6</v>
      </c>
      <c r="G144" s="276">
        <v>28.2</v>
      </c>
      <c r="H144" s="276">
        <v>12</v>
      </c>
      <c r="I144" s="276">
        <v>8.9</v>
      </c>
      <c r="J144" s="276">
        <v>23.2</v>
      </c>
      <c r="K144" s="276">
        <v>27.9</v>
      </c>
      <c r="L144" s="276">
        <v>13.4</v>
      </c>
      <c r="M144" s="276">
        <v>24.4</v>
      </c>
      <c r="N144" s="276">
        <v>16.2</v>
      </c>
      <c r="O144" s="276">
        <v>29.2</v>
      </c>
      <c r="P144" s="276">
        <v>26.8</v>
      </c>
      <c r="Q144" s="276">
        <v>26.3</v>
      </c>
      <c r="R144" s="277">
        <v>0.4</v>
      </c>
      <c r="S144" s="277">
        <v>0.4</v>
      </c>
      <c r="T144" s="277">
        <v>0.40200000000000002</v>
      </c>
      <c r="U144" s="277">
        <v>0.40200000000000002</v>
      </c>
      <c r="V144" s="288">
        <f t="shared" si="53"/>
        <v>15.266666666666666</v>
      </c>
      <c r="W144" s="288">
        <f t="shared" si="54"/>
        <v>20</v>
      </c>
      <c r="X144" s="288">
        <f t="shared" si="55"/>
        <v>18</v>
      </c>
      <c r="Y144" s="289">
        <f t="shared" si="56"/>
        <v>27.433333333333334</v>
      </c>
      <c r="Z144" s="898"/>
      <c r="AA144" s="879"/>
      <c r="AB144" s="879"/>
      <c r="AC144" s="879"/>
      <c r="AD144" s="879"/>
      <c r="AE144" s="879"/>
      <c r="AF144" s="879"/>
      <c r="AG144" s="879"/>
      <c r="AH144" s="879"/>
      <c r="AI144" s="883"/>
      <c r="AJ144" s="883"/>
    </row>
    <row r="145" spans="1:36" ht="18.75" x14ac:dyDescent="0.25">
      <c r="A145" s="908"/>
      <c r="B145" s="1284"/>
      <c r="C145" s="922"/>
      <c r="D145" s="922"/>
      <c r="E145" s="280" t="s">
        <v>949</v>
      </c>
      <c r="F145" s="280">
        <v>6.1</v>
      </c>
      <c r="G145" s="280">
        <v>14.6</v>
      </c>
      <c r="H145" s="280">
        <v>4.0999999999999996</v>
      </c>
      <c r="I145" s="280">
        <v>12.5</v>
      </c>
      <c r="J145" s="280">
        <v>11.4</v>
      </c>
      <c r="K145" s="280">
        <v>4.3</v>
      </c>
      <c r="L145" s="280">
        <v>8.8000000000000007</v>
      </c>
      <c r="M145" s="280">
        <v>11</v>
      </c>
      <c r="N145" s="280">
        <v>22.3</v>
      </c>
      <c r="O145" s="280">
        <v>15.1</v>
      </c>
      <c r="P145" s="280">
        <v>16.2</v>
      </c>
      <c r="Q145" s="280">
        <v>24.1</v>
      </c>
      <c r="R145" s="281">
        <v>0.4</v>
      </c>
      <c r="S145" s="281">
        <v>0.4</v>
      </c>
      <c r="T145" s="281">
        <v>0.40200000000000002</v>
      </c>
      <c r="U145" s="281">
        <v>0.40200000000000002</v>
      </c>
      <c r="V145" s="288">
        <f t="shared" si="53"/>
        <v>8.2666666666666657</v>
      </c>
      <c r="W145" s="288">
        <f t="shared" si="54"/>
        <v>9.4</v>
      </c>
      <c r="X145" s="288">
        <f t="shared" si="55"/>
        <v>14.033333333333333</v>
      </c>
      <c r="Y145" s="289">
        <f t="shared" si="56"/>
        <v>18.466666666666665</v>
      </c>
      <c r="Z145" s="898"/>
      <c r="AA145" s="879"/>
      <c r="AB145" s="879"/>
      <c r="AC145" s="879"/>
      <c r="AD145" s="879"/>
      <c r="AE145" s="879"/>
      <c r="AF145" s="879"/>
      <c r="AG145" s="879"/>
      <c r="AH145" s="879"/>
      <c r="AI145" s="883"/>
      <c r="AJ145" s="883"/>
    </row>
    <row r="146" spans="1:36" ht="18.75" x14ac:dyDescent="0.25">
      <c r="A146" s="908"/>
      <c r="B146" s="1284"/>
      <c r="C146" s="922"/>
      <c r="D146" s="922"/>
      <c r="E146" s="276" t="s">
        <v>950</v>
      </c>
      <c r="F146" s="276">
        <v>0</v>
      </c>
      <c r="G146" s="276">
        <v>0</v>
      </c>
      <c r="H146" s="276">
        <v>0</v>
      </c>
      <c r="I146" s="276">
        <v>0</v>
      </c>
      <c r="J146" s="276">
        <v>0</v>
      </c>
      <c r="K146" s="276">
        <v>0</v>
      </c>
      <c r="L146" s="276">
        <v>0</v>
      </c>
      <c r="M146" s="276">
        <v>0</v>
      </c>
      <c r="N146" s="276">
        <v>0</v>
      </c>
      <c r="O146" s="276">
        <v>0</v>
      </c>
      <c r="P146" s="276">
        <v>0</v>
      </c>
      <c r="Q146" s="276">
        <v>0</v>
      </c>
      <c r="R146" s="277">
        <v>0.4</v>
      </c>
      <c r="S146" s="277">
        <v>0.4</v>
      </c>
      <c r="T146" s="277">
        <v>0.40200000000000002</v>
      </c>
      <c r="U146" s="277">
        <v>0.40200000000000002</v>
      </c>
      <c r="V146" s="288">
        <f t="shared" si="53"/>
        <v>0</v>
      </c>
      <c r="W146" s="288">
        <f t="shared" si="54"/>
        <v>0</v>
      </c>
      <c r="X146" s="288">
        <f t="shared" si="55"/>
        <v>0</v>
      </c>
      <c r="Y146" s="289">
        <f t="shared" si="56"/>
        <v>0</v>
      </c>
      <c r="Z146" s="898"/>
      <c r="AA146" s="879"/>
      <c r="AB146" s="879"/>
      <c r="AC146" s="879"/>
      <c r="AD146" s="879"/>
      <c r="AE146" s="879"/>
      <c r="AF146" s="879"/>
      <c r="AG146" s="879"/>
      <c r="AH146" s="879"/>
      <c r="AI146" s="883"/>
      <c r="AJ146" s="883"/>
    </row>
    <row r="147" spans="1:36" ht="18.75" x14ac:dyDescent="0.25">
      <c r="A147" s="908"/>
      <c r="B147" s="1284"/>
      <c r="C147" s="922"/>
      <c r="D147" s="922"/>
      <c r="E147" s="280" t="s">
        <v>951</v>
      </c>
      <c r="F147" s="280">
        <v>11.5</v>
      </c>
      <c r="G147" s="280">
        <v>9.1</v>
      </c>
      <c r="H147" s="280">
        <v>5.4</v>
      </c>
      <c r="I147" s="280">
        <v>19.100000000000001</v>
      </c>
      <c r="J147" s="280">
        <v>15.7</v>
      </c>
      <c r="K147" s="280">
        <v>4.0999999999999996</v>
      </c>
      <c r="L147" s="280">
        <v>6.2</v>
      </c>
      <c r="M147" s="280">
        <v>17.100000000000001</v>
      </c>
      <c r="N147" s="280">
        <v>9.1999999999999993</v>
      </c>
      <c r="O147" s="280">
        <v>6.2</v>
      </c>
      <c r="P147" s="280">
        <v>12.3</v>
      </c>
      <c r="Q147" s="280">
        <v>7.6</v>
      </c>
      <c r="R147" s="281">
        <v>0.4</v>
      </c>
      <c r="S147" s="281">
        <v>0.4</v>
      </c>
      <c r="T147" s="281">
        <v>0.40200000000000002</v>
      </c>
      <c r="U147" s="281">
        <v>0.40200000000000002</v>
      </c>
      <c r="V147" s="288">
        <f t="shared" si="53"/>
        <v>8.6666666666666661</v>
      </c>
      <c r="W147" s="288">
        <f t="shared" si="54"/>
        <v>12.966666666666667</v>
      </c>
      <c r="X147" s="288">
        <f t="shared" si="55"/>
        <v>10.833333333333334</v>
      </c>
      <c r="Y147" s="289">
        <f t="shared" si="56"/>
        <v>8.7000000000000011</v>
      </c>
      <c r="Z147" s="898"/>
      <c r="AA147" s="879"/>
      <c r="AB147" s="879"/>
      <c r="AC147" s="879"/>
      <c r="AD147" s="879"/>
      <c r="AE147" s="879"/>
      <c r="AF147" s="879"/>
      <c r="AG147" s="879"/>
      <c r="AH147" s="879"/>
      <c r="AI147" s="883"/>
      <c r="AJ147" s="883"/>
    </row>
    <row r="148" spans="1:36" ht="18.75" x14ac:dyDescent="0.25">
      <c r="A148" s="908"/>
      <c r="B148" s="1284"/>
      <c r="C148" s="922"/>
      <c r="D148" s="922"/>
      <c r="E148" s="276" t="s">
        <v>952</v>
      </c>
      <c r="F148" s="276">
        <v>19.399999999999999</v>
      </c>
      <c r="G148" s="276">
        <v>23.5</v>
      </c>
      <c r="H148" s="276">
        <v>12.5</v>
      </c>
      <c r="I148" s="276">
        <v>29.9</v>
      </c>
      <c r="J148" s="276">
        <v>27.7</v>
      </c>
      <c r="K148" s="276">
        <v>17.399999999999999</v>
      </c>
      <c r="L148" s="276">
        <v>14.7</v>
      </c>
      <c r="M148" s="276">
        <v>16.100000000000001</v>
      </c>
      <c r="N148" s="276">
        <v>25.1</v>
      </c>
      <c r="O148" s="276">
        <v>32</v>
      </c>
      <c r="P148" s="276">
        <v>39</v>
      </c>
      <c r="Q148" s="276">
        <v>30.4</v>
      </c>
      <c r="R148" s="277">
        <v>0.4</v>
      </c>
      <c r="S148" s="277">
        <v>0.4</v>
      </c>
      <c r="T148" s="277">
        <v>0.40200000000000002</v>
      </c>
      <c r="U148" s="277">
        <v>0.40200000000000002</v>
      </c>
      <c r="V148" s="288">
        <f t="shared" si="53"/>
        <v>18.466666666666665</v>
      </c>
      <c r="W148" s="288">
        <f t="shared" si="54"/>
        <v>25</v>
      </c>
      <c r="X148" s="288">
        <f t="shared" si="55"/>
        <v>18.633333333333336</v>
      </c>
      <c r="Y148" s="289">
        <f t="shared" si="56"/>
        <v>33.800000000000004</v>
      </c>
      <c r="Z148" s="898"/>
      <c r="AA148" s="879"/>
      <c r="AB148" s="879"/>
      <c r="AC148" s="879"/>
      <c r="AD148" s="879"/>
      <c r="AE148" s="879"/>
      <c r="AF148" s="879"/>
      <c r="AG148" s="879"/>
      <c r="AH148" s="879"/>
      <c r="AI148" s="883"/>
      <c r="AJ148" s="883"/>
    </row>
    <row r="149" spans="1:36" ht="18.75" x14ac:dyDescent="0.25">
      <c r="A149" s="908"/>
      <c r="B149" s="1284"/>
      <c r="C149" s="922"/>
      <c r="D149" s="922"/>
      <c r="E149" s="280" t="s">
        <v>953</v>
      </c>
      <c r="F149" s="280">
        <v>10.3</v>
      </c>
      <c r="G149" s="280">
        <v>16.2</v>
      </c>
      <c r="H149" s="280">
        <v>10.6</v>
      </c>
      <c r="I149" s="280">
        <v>10.3</v>
      </c>
      <c r="J149" s="280">
        <v>14.1</v>
      </c>
      <c r="K149" s="280">
        <v>8.3000000000000007</v>
      </c>
      <c r="L149" s="280">
        <v>25</v>
      </c>
      <c r="M149" s="280">
        <v>69.599999999999994</v>
      </c>
      <c r="N149" s="280">
        <v>26.6</v>
      </c>
      <c r="O149" s="280">
        <v>33.200000000000003</v>
      </c>
      <c r="P149" s="280">
        <v>25.3</v>
      </c>
      <c r="Q149" s="280">
        <v>35.700000000000003</v>
      </c>
      <c r="R149" s="281">
        <v>0.4</v>
      </c>
      <c r="S149" s="281">
        <v>0.4</v>
      </c>
      <c r="T149" s="281">
        <v>0.40200000000000002</v>
      </c>
      <c r="U149" s="281">
        <v>0.40200000000000002</v>
      </c>
      <c r="V149" s="288">
        <f t="shared" si="53"/>
        <v>12.366666666666667</v>
      </c>
      <c r="W149" s="288">
        <f t="shared" si="54"/>
        <v>10.9</v>
      </c>
      <c r="X149" s="288">
        <f t="shared" si="55"/>
        <v>40.4</v>
      </c>
      <c r="Y149" s="289">
        <f t="shared" si="56"/>
        <v>31.400000000000002</v>
      </c>
      <c r="Z149" s="898"/>
      <c r="AA149" s="879"/>
      <c r="AB149" s="879"/>
      <c r="AC149" s="879"/>
      <c r="AD149" s="879"/>
      <c r="AE149" s="879"/>
      <c r="AF149" s="879"/>
      <c r="AG149" s="879"/>
      <c r="AH149" s="879"/>
      <c r="AI149" s="883"/>
      <c r="AJ149" s="883"/>
    </row>
    <row r="150" spans="1:36" ht="18.75" x14ac:dyDescent="0.25">
      <c r="A150" s="908"/>
      <c r="B150" s="1284"/>
      <c r="C150" s="922"/>
      <c r="D150" s="922"/>
      <c r="E150" s="276" t="s">
        <v>954</v>
      </c>
      <c r="F150" s="276">
        <v>12.9</v>
      </c>
      <c r="G150" s="276">
        <v>38.700000000000003</v>
      </c>
      <c r="H150" s="276">
        <v>11.6</v>
      </c>
      <c r="I150" s="276">
        <v>23</v>
      </c>
      <c r="J150" s="276">
        <v>30.1</v>
      </c>
      <c r="K150" s="276">
        <v>14.7</v>
      </c>
      <c r="L150" s="276">
        <v>36</v>
      </c>
      <c r="M150" s="276">
        <v>14.7</v>
      </c>
      <c r="N150" s="276">
        <v>13.8</v>
      </c>
      <c r="O150" s="276">
        <v>25</v>
      </c>
      <c r="P150" s="276">
        <v>33.9</v>
      </c>
      <c r="Q150" s="276">
        <v>38.5</v>
      </c>
      <c r="R150" s="277">
        <v>0.4</v>
      </c>
      <c r="S150" s="277">
        <v>0.4</v>
      </c>
      <c r="T150" s="277">
        <v>0.40200000000000002</v>
      </c>
      <c r="U150" s="277">
        <v>0.40200000000000002</v>
      </c>
      <c r="V150" s="288">
        <f t="shared" si="53"/>
        <v>21.066666666666666</v>
      </c>
      <c r="W150" s="288">
        <f t="shared" si="54"/>
        <v>22.599999999999998</v>
      </c>
      <c r="X150" s="288">
        <f t="shared" si="55"/>
        <v>21.5</v>
      </c>
      <c r="Y150" s="289">
        <f t="shared" si="56"/>
        <v>32.466666666666669</v>
      </c>
      <c r="Z150" s="898"/>
      <c r="AA150" s="879"/>
      <c r="AB150" s="879"/>
      <c r="AC150" s="879"/>
      <c r="AD150" s="879"/>
      <c r="AE150" s="879"/>
      <c r="AF150" s="879"/>
      <c r="AG150" s="879"/>
      <c r="AH150" s="879"/>
      <c r="AI150" s="883"/>
      <c r="AJ150" s="883"/>
    </row>
    <row r="151" spans="1:36" ht="18.75" x14ac:dyDescent="0.25">
      <c r="A151" s="908"/>
      <c r="B151" s="1284"/>
      <c r="C151" s="922"/>
      <c r="D151" s="922"/>
      <c r="E151" s="280" t="s">
        <v>955</v>
      </c>
      <c r="F151" s="280">
        <v>22.7</v>
      </c>
      <c r="G151" s="280">
        <v>21.6</v>
      </c>
      <c r="H151" s="280">
        <v>10.8</v>
      </c>
      <c r="I151" s="280">
        <v>32.299999999999997</v>
      </c>
      <c r="J151" s="280">
        <v>13.1</v>
      </c>
      <c r="K151" s="280">
        <v>27.7</v>
      </c>
      <c r="L151" s="280">
        <v>40.6</v>
      </c>
      <c r="M151" s="280">
        <v>9</v>
      </c>
      <c r="N151" s="280">
        <v>36.700000000000003</v>
      </c>
      <c r="O151" s="280">
        <v>53</v>
      </c>
      <c r="P151" s="280">
        <v>26.5</v>
      </c>
      <c r="Q151" s="280">
        <v>37.200000000000003</v>
      </c>
      <c r="R151" s="281">
        <v>0.4</v>
      </c>
      <c r="S151" s="281">
        <v>0.4</v>
      </c>
      <c r="T151" s="281">
        <v>0.40200000000000002</v>
      </c>
      <c r="U151" s="281">
        <v>0.40200000000000002</v>
      </c>
      <c r="V151" s="288">
        <f t="shared" si="53"/>
        <v>18.366666666666664</v>
      </c>
      <c r="W151" s="288">
        <f t="shared" si="54"/>
        <v>24.366666666666664</v>
      </c>
      <c r="X151" s="288">
        <f t="shared" si="55"/>
        <v>28.766666666666669</v>
      </c>
      <c r="Y151" s="289">
        <f t="shared" si="56"/>
        <v>38.9</v>
      </c>
      <c r="Z151" s="898"/>
      <c r="AA151" s="879"/>
      <c r="AB151" s="879"/>
      <c r="AC151" s="879"/>
      <c r="AD151" s="879"/>
      <c r="AE151" s="879"/>
      <c r="AF151" s="879"/>
      <c r="AG151" s="879"/>
      <c r="AH151" s="879"/>
      <c r="AI151" s="883"/>
      <c r="AJ151" s="883"/>
    </row>
    <row r="152" spans="1:36" ht="18.75" x14ac:dyDescent="0.25">
      <c r="A152" s="908"/>
      <c r="B152" s="1284"/>
      <c r="C152" s="922"/>
      <c r="D152" s="922"/>
      <c r="E152" s="276" t="s">
        <v>956</v>
      </c>
      <c r="F152" s="276">
        <v>0.8</v>
      </c>
      <c r="G152" s="276">
        <v>0.8</v>
      </c>
      <c r="H152" s="276">
        <v>0.8</v>
      </c>
      <c r="I152" s="276">
        <v>0</v>
      </c>
      <c r="J152" s="276">
        <v>0</v>
      </c>
      <c r="K152" s="276">
        <v>0.1</v>
      </c>
      <c r="L152" s="276">
        <v>0</v>
      </c>
      <c r="M152" s="276">
        <v>0</v>
      </c>
      <c r="N152" s="276">
        <v>0</v>
      </c>
      <c r="O152" s="276">
        <v>0</v>
      </c>
      <c r="P152" s="276">
        <v>0</v>
      </c>
      <c r="Q152" s="276">
        <v>0</v>
      </c>
      <c r="R152" s="277">
        <v>0.4</v>
      </c>
      <c r="S152" s="277">
        <v>0.4</v>
      </c>
      <c r="T152" s="277">
        <v>0.40200000000000002</v>
      </c>
      <c r="U152" s="277">
        <v>0.40200000000000002</v>
      </c>
      <c r="V152" s="288">
        <f t="shared" si="53"/>
        <v>0.80000000000000016</v>
      </c>
      <c r="W152" s="288">
        <f t="shared" si="54"/>
        <v>0.1</v>
      </c>
      <c r="X152" s="288">
        <f t="shared" si="55"/>
        <v>0</v>
      </c>
      <c r="Y152" s="289">
        <f t="shared" si="56"/>
        <v>0</v>
      </c>
      <c r="Z152" s="898"/>
      <c r="AA152" s="879"/>
      <c r="AB152" s="879"/>
      <c r="AC152" s="879"/>
      <c r="AD152" s="879"/>
      <c r="AE152" s="879"/>
      <c r="AF152" s="879"/>
      <c r="AG152" s="879"/>
      <c r="AH152" s="879"/>
      <c r="AI152" s="883"/>
      <c r="AJ152" s="883"/>
    </row>
    <row r="153" spans="1:36" ht="18.75" x14ac:dyDescent="0.25">
      <c r="A153" s="908"/>
      <c r="B153" s="1284"/>
      <c r="C153" s="922"/>
      <c r="D153" s="922"/>
      <c r="E153" s="280" t="s">
        <v>957</v>
      </c>
      <c r="F153" s="280">
        <v>2.5</v>
      </c>
      <c r="G153" s="280">
        <v>0.8</v>
      </c>
      <c r="H153" s="280">
        <v>10.9</v>
      </c>
      <c r="I153" s="280">
        <v>1.2</v>
      </c>
      <c r="J153" s="280">
        <v>0.6</v>
      </c>
      <c r="K153" s="280">
        <v>1.2</v>
      </c>
      <c r="L153" s="280">
        <v>27.3</v>
      </c>
      <c r="M153" s="280">
        <v>32.1</v>
      </c>
      <c r="N153" s="280">
        <v>19.7</v>
      </c>
      <c r="O153" s="280">
        <v>6.1</v>
      </c>
      <c r="P153" s="280">
        <v>2.9</v>
      </c>
      <c r="Q153" s="280">
        <v>4.7</v>
      </c>
      <c r="R153" s="281">
        <v>0.4</v>
      </c>
      <c r="S153" s="281">
        <v>0.4</v>
      </c>
      <c r="T153" s="281">
        <v>0.40200000000000002</v>
      </c>
      <c r="U153" s="281">
        <v>0.40200000000000002</v>
      </c>
      <c r="V153" s="288">
        <f t="shared" si="53"/>
        <v>4.7333333333333334</v>
      </c>
      <c r="W153" s="288">
        <f t="shared" si="54"/>
        <v>1</v>
      </c>
      <c r="X153" s="288">
        <f t="shared" si="55"/>
        <v>26.366666666666671</v>
      </c>
      <c r="Y153" s="289">
        <f t="shared" si="56"/>
        <v>4.5666666666666664</v>
      </c>
      <c r="Z153" s="898"/>
      <c r="AA153" s="879"/>
      <c r="AB153" s="879"/>
      <c r="AC153" s="879"/>
      <c r="AD153" s="879"/>
      <c r="AE153" s="879"/>
      <c r="AF153" s="879"/>
      <c r="AG153" s="879"/>
      <c r="AH153" s="879"/>
      <c r="AI153" s="883"/>
      <c r="AJ153" s="883"/>
    </row>
    <row r="154" spans="1:36" ht="18.75" x14ac:dyDescent="0.25">
      <c r="A154" s="908"/>
      <c r="B154" s="1284"/>
      <c r="C154" s="922"/>
      <c r="D154" s="922"/>
      <c r="E154" s="276" t="s">
        <v>958</v>
      </c>
      <c r="F154" s="276">
        <v>0</v>
      </c>
      <c r="G154" s="276">
        <v>0</v>
      </c>
      <c r="H154" s="276">
        <v>0</v>
      </c>
      <c r="I154" s="276">
        <v>0</v>
      </c>
      <c r="J154" s="276">
        <v>0</v>
      </c>
      <c r="K154" s="276">
        <v>0</v>
      </c>
      <c r="L154" s="276">
        <v>89.3</v>
      </c>
      <c r="M154" s="276">
        <v>90.2</v>
      </c>
      <c r="N154" s="276">
        <v>74.099999999999994</v>
      </c>
      <c r="O154" s="276">
        <v>55.7</v>
      </c>
      <c r="P154" s="276">
        <v>28.7</v>
      </c>
      <c r="Q154" s="276">
        <v>44.4</v>
      </c>
      <c r="R154" s="277">
        <v>0.4</v>
      </c>
      <c r="S154" s="277">
        <v>0.4</v>
      </c>
      <c r="T154" s="277">
        <v>0.40200000000000002</v>
      </c>
      <c r="U154" s="277">
        <v>0.40200000000000002</v>
      </c>
      <c r="V154" s="288">
        <f t="shared" si="53"/>
        <v>0</v>
      </c>
      <c r="W154" s="288">
        <f t="shared" si="54"/>
        <v>0</v>
      </c>
      <c r="X154" s="288">
        <f t="shared" si="55"/>
        <v>84.533333333333331</v>
      </c>
      <c r="Y154" s="289">
        <f t="shared" si="56"/>
        <v>42.933333333333337</v>
      </c>
      <c r="Z154" s="898"/>
      <c r="AA154" s="879"/>
      <c r="AB154" s="879"/>
      <c r="AC154" s="879"/>
      <c r="AD154" s="879"/>
      <c r="AE154" s="879"/>
      <c r="AF154" s="879"/>
      <c r="AG154" s="879"/>
      <c r="AH154" s="879"/>
      <c r="AI154" s="883"/>
      <c r="AJ154" s="883"/>
    </row>
    <row r="155" spans="1:36" ht="18.75" x14ac:dyDescent="0.25">
      <c r="A155" s="908"/>
      <c r="B155" s="1284"/>
      <c r="C155" s="922"/>
      <c r="D155" s="922"/>
      <c r="E155" s="280" t="s">
        <v>959</v>
      </c>
      <c r="F155" s="280">
        <v>83.5</v>
      </c>
      <c r="G155" s="280">
        <v>54.2</v>
      </c>
      <c r="H155" s="280">
        <v>61.1</v>
      </c>
      <c r="I155" s="280">
        <v>28.4</v>
      </c>
      <c r="J155" s="280">
        <v>30.7</v>
      </c>
      <c r="K155" s="280">
        <v>44.2</v>
      </c>
      <c r="L155" s="280">
        <v>0</v>
      </c>
      <c r="M155" s="280">
        <v>0</v>
      </c>
      <c r="N155" s="280">
        <v>0</v>
      </c>
      <c r="O155" s="280">
        <v>0</v>
      </c>
      <c r="P155" s="280">
        <v>0</v>
      </c>
      <c r="Q155" s="280">
        <v>0</v>
      </c>
      <c r="R155" s="281">
        <v>0.4</v>
      </c>
      <c r="S155" s="281">
        <v>0.4</v>
      </c>
      <c r="T155" s="281">
        <v>0.40200000000000002</v>
      </c>
      <c r="U155" s="281">
        <v>0.40200000000000002</v>
      </c>
      <c r="V155" s="288">
        <f t="shared" si="53"/>
        <v>66.266666666666666</v>
      </c>
      <c r="W155" s="288">
        <f t="shared" si="54"/>
        <v>34.43333333333333</v>
      </c>
      <c r="X155" s="288">
        <f t="shared" si="55"/>
        <v>0</v>
      </c>
      <c r="Y155" s="289">
        <f t="shared" si="56"/>
        <v>0</v>
      </c>
      <c r="Z155" s="898"/>
      <c r="AA155" s="879"/>
      <c r="AB155" s="879"/>
      <c r="AC155" s="879"/>
      <c r="AD155" s="879"/>
      <c r="AE155" s="879"/>
      <c r="AF155" s="879"/>
      <c r="AG155" s="879"/>
      <c r="AH155" s="879"/>
      <c r="AI155" s="883"/>
      <c r="AJ155" s="883"/>
    </row>
    <row r="156" spans="1:36" ht="18.75" x14ac:dyDescent="0.25">
      <c r="A156" s="908"/>
      <c r="B156" s="1284"/>
      <c r="C156" s="922"/>
      <c r="D156" s="922"/>
      <c r="E156" s="276" t="s">
        <v>960</v>
      </c>
      <c r="F156" s="276">
        <v>56.4</v>
      </c>
      <c r="G156" s="276">
        <v>64.7</v>
      </c>
      <c r="H156" s="276">
        <v>47.6</v>
      </c>
      <c r="I156" s="276">
        <v>93.4</v>
      </c>
      <c r="J156" s="276">
        <v>87.1</v>
      </c>
      <c r="K156" s="276">
        <v>93.6</v>
      </c>
      <c r="L156" s="276">
        <v>30.7</v>
      </c>
      <c r="M156" s="276">
        <v>37.799999999999997</v>
      </c>
      <c r="N156" s="276">
        <v>48.7</v>
      </c>
      <c r="O156" s="276">
        <v>23.5</v>
      </c>
      <c r="P156" s="276">
        <v>29.5</v>
      </c>
      <c r="Q156" s="276">
        <v>29.8</v>
      </c>
      <c r="R156" s="277">
        <v>0.4</v>
      </c>
      <c r="S156" s="277">
        <v>0.4</v>
      </c>
      <c r="T156" s="277">
        <v>0.40200000000000002</v>
      </c>
      <c r="U156" s="277">
        <v>0.40200000000000002</v>
      </c>
      <c r="V156" s="288">
        <f t="shared" si="53"/>
        <v>56.233333333333327</v>
      </c>
      <c r="W156" s="288">
        <f t="shared" si="54"/>
        <v>91.366666666666674</v>
      </c>
      <c r="X156" s="288">
        <f t="shared" si="55"/>
        <v>39.06666666666667</v>
      </c>
      <c r="Y156" s="289">
        <f t="shared" si="56"/>
        <v>27.599999999999998</v>
      </c>
      <c r="Z156" s="898"/>
      <c r="AA156" s="879"/>
      <c r="AB156" s="879"/>
      <c r="AC156" s="879"/>
      <c r="AD156" s="879"/>
      <c r="AE156" s="879"/>
      <c r="AF156" s="879"/>
      <c r="AG156" s="879"/>
      <c r="AH156" s="879"/>
      <c r="AI156" s="883"/>
      <c r="AJ156" s="883"/>
    </row>
    <row r="157" spans="1:36" ht="18.75" x14ac:dyDescent="0.25">
      <c r="A157" s="908"/>
      <c r="B157" s="1284"/>
      <c r="C157" s="922"/>
      <c r="D157" s="922"/>
      <c r="E157" s="280" t="s">
        <v>581</v>
      </c>
      <c r="F157" s="280">
        <v>8.3000000000000007</v>
      </c>
      <c r="G157" s="280">
        <v>10.1</v>
      </c>
      <c r="H157" s="280">
        <v>8.6</v>
      </c>
      <c r="I157" s="280">
        <v>7.9</v>
      </c>
      <c r="J157" s="280">
        <v>9.6999999999999993</v>
      </c>
      <c r="K157" s="280">
        <v>7.9</v>
      </c>
      <c r="L157" s="280">
        <v>0</v>
      </c>
      <c r="M157" s="280">
        <v>0</v>
      </c>
      <c r="N157" s="280">
        <v>0</v>
      </c>
      <c r="O157" s="280">
        <v>2.5</v>
      </c>
      <c r="P157" s="280">
        <v>7.4</v>
      </c>
      <c r="Q157" s="280">
        <v>6.1</v>
      </c>
      <c r="R157" s="281">
        <v>0.4</v>
      </c>
      <c r="S157" s="281">
        <v>0.4</v>
      </c>
      <c r="T157" s="281">
        <v>0.40200000000000002</v>
      </c>
      <c r="U157" s="281">
        <v>0.40200000000000002</v>
      </c>
      <c r="V157" s="288">
        <f t="shared" si="53"/>
        <v>9</v>
      </c>
      <c r="W157" s="288">
        <f t="shared" si="54"/>
        <v>8.5</v>
      </c>
      <c r="X157" s="288">
        <f t="shared" si="55"/>
        <v>0</v>
      </c>
      <c r="Y157" s="289">
        <f t="shared" si="56"/>
        <v>5.333333333333333</v>
      </c>
      <c r="Z157" s="898"/>
      <c r="AA157" s="879"/>
      <c r="AB157" s="879"/>
      <c r="AC157" s="879"/>
      <c r="AD157" s="879"/>
      <c r="AE157" s="879"/>
      <c r="AF157" s="879"/>
      <c r="AG157" s="879"/>
      <c r="AH157" s="879"/>
      <c r="AI157" s="883"/>
      <c r="AJ157" s="883"/>
    </row>
    <row r="158" spans="1:36" ht="18.75" x14ac:dyDescent="0.25">
      <c r="A158" s="908"/>
      <c r="B158" s="1284"/>
      <c r="C158" s="922"/>
      <c r="D158" s="922"/>
      <c r="E158" s="276" t="s">
        <v>961</v>
      </c>
      <c r="F158" s="276">
        <v>4.8</v>
      </c>
      <c r="G158" s="276">
        <v>4.5999999999999996</v>
      </c>
      <c r="H158" s="276">
        <v>2.5</v>
      </c>
      <c r="I158" s="276">
        <v>4.2</v>
      </c>
      <c r="J158" s="276">
        <v>7.3</v>
      </c>
      <c r="K158" s="276">
        <v>2.6</v>
      </c>
      <c r="L158" s="276">
        <v>4</v>
      </c>
      <c r="M158" s="276">
        <v>3.7</v>
      </c>
      <c r="N158" s="276">
        <v>4.7</v>
      </c>
      <c r="O158" s="276">
        <v>4.3</v>
      </c>
      <c r="P158" s="276">
        <v>4.0999999999999996</v>
      </c>
      <c r="Q158" s="276">
        <v>3.7</v>
      </c>
      <c r="R158" s="277">
        <v>0.4</v>
      </c>
      <c r="S158" s="277">
        <v>0.4</v>
      </c>
      <c r="T158" s="277">
        <v>0.40200000000000002</v>
      </c>
      <c r="U158" s="277">
        <v>0.40200000000000002</v>
      </c>
      <c r="V158" s="288">
        <f t="shared" si="53"/>
        <v>3.9666666666666663</v>
      </c>
      <c r="W158" s="288">
        <f t="shared" si="54"/>
        <v>4.7</v>
      </c>
      <c r="X158" s="288">
        <f t="shared" si="55"/>
        <v>4.1333333333333337</v>
      </c>
      <c r="Y158" s="289">
        <f t="shared" si="56"/>
        <v>4.0333333333333323</v>
      </c>
      <c r="Z158" s="898"/>
      <c r="AA158" s="879"/>
      <c r="AB158" s="879"/>
      <c r="AC158" s="879"/>
      <c r="AD158" s="879"/>
      <c r="AE158" s="879"/>
      <c r="AF158" s="879"/>
      <c r="AG158" s="879"/>
      <c r="AH158" s="879"/>
      <c r="AI158" s="883"/>
      <c r="AJ158" s="883"/>
    </row>
    <row r="159" spans="1:36" ht="18.75" x14ac:dyDescent="0.25">
      <c r="A159" s="908"/>
      <c r="B159" s="1284"/>
      <c r="C159" s="922"/>
      <c r="D159" s="922"/>
      <c r="E159" s="280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1"/>
      <c r="S159" s="281"/>
      <c r="T159" s="281"/>
      <c r="U159" s="281"/>
      <c r="V159" s="288">
        <f t="shared" si="53"/>
        <v>0</v>
      </c>
      <c r="W159" s="288">
        <f t="shared" si="54"/>
        <v>0</v>
      </c>
      <c r="X159" s="288">
        <f t="shared" si="55"/>
        <v>0</v>
      </c>
      <c r="Y159" s="289">
        <f t="shared" si="56"/>
        <v>0</v>
      </c>
      <c r="Z159" s="898"/>
      <c r="AA159" s="879"/>
      <c r="AB159" s="879"/>
      <c r="AC159" s="879"/>
      <c r="AD159" s="879"/>
      <c r="AE159" s="879"/>
      <c r="AF159" s="879"/>
      <c r="AG159" s="879"/>
      <c r="AH159" s="879"/>
      <c r="AI159" s="883"/>
      <c r="AJ159" s="883"/>
    </row>
    <row r="160" spans="1:36" ht="18.75" x14ac:dyDescent="0.25">
      <c r="A160" s="908"/>
      <c r="B160" s="1284"/>
      <c r="C160" s="922"/>
      <c r="D160" s="922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7"/>
      <c r="S160" s="277"/>
      <c r="T160" s="277"/>
      <c r="U160" s="277"/>
      <c r="V160" s="288">
        <f t="shared" si="53"/>
        <v>0</v>
      </c>
      <c r="W160" s="288">
        <f t="shared" si="54"/>
        <v>0</v>
      </c>
      <c r="X160" s="288">
        <f t="shared" si="55"/>
        <v>0</v>
      </c>
      <c r="Y160" s="289">
        <f t="shared" si="56"/>
        <v>0</v>
      </c>
      <c r="Z160" s="898"/>
      <c r="AA160" s="879"/>
      <c r="AB160" s="879"/>
      <c r="AC160" s="879"/>
      <c r="AD160" s="879"/>
      <c r="AE160" s="879"/>
      <c r="AF160" s="879"/>
      <c r="AG160" s="879"/>
      <c r="AH160" s="879"/>
      <c r="AI160" s="883"/>
      <c r="AJ160" s="883"/>
    </row>
    <row r="161" spans="1:36" ht="18.75" x14ac:dyDescent="0.25">
      <c r="A161" s="908"/>
      <c r="B161" s="1284"/>
      <c r="C161" s="922"/>
      <c r="D161" s="922"/>
      <c r="E161" s="280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1"/>
      <c r="S161" s="281"/>
      <c r="T161" s="281"/>
      <c r="U161" s="281"/>
      <c r="V161" s="288">
        <f t="shared" si="53"/>
        <v>0</v>
      </c>
      <c r="W161" s="288">
        <f t="shared" si="54"/>
        <v>0</v>
      </c>
      <c r="X161" s="288">
        <f t="shared" si="55"/>
        <v>0</v>
      </c>
      <c r="Y161" s="289">
        <f t="shared" si="56"/>
        <v>0</v>
      </c>
      <c r="Z161" s="898"/>
      <c r="AA161" s="879"/>
      <c r="AB161" s="879"/>
      <c r="AC161" s="879"/>
      <c r="AD161" s="879"/>
      <c r="AE161" s="879"/>
      <c r="AF161" s="879"/>
      <c r="AG161" s="879"/>
      <c r="AH161" s="879"/>
      <c r="AI161" s="883"/>
      <c r="AJ161" s="883"/>
    </row>
    <row r="162" spans="1:36" ht="19.5" thickBot="1" x14ac:dyDescent="0.3">
      <c r="A162" s="909"/>
      <c r="B162" s="964"/>
      <c r="C162" s="923"/>
      <c r="D162" s="923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3"/>
      <c r="S162" s="283"/>
      <c r="T162" s="283"/>
      <c r="U162" s="283"/>
      <c r="V162" s="294">
        <f t="shared" si="53"/>
        <v>0</v>
      </c>
      <c r="W162" s="294">
        <f t="shared" si="54"/>
        <v>0</v>
      </c>
      <c r="X162" s="294">
        <f t="shared" si="55"/>
        <v>0</v>
      </c>
      <c r="Y162" s="295">
        <f t="shared" si="56"/>
        <v>0</v>
      </c>
      <c r="Z162" s="899"/>
      <c r="AA162" s="880"/>
      <c r="AB162" s="880"/>
      <c r="AC162" s="880"/>
      <c r="AD162" s="880"/>
      <c r="AE162" s="880"/>
      <c r="AF162" s="880"/>
      <c r="AG162" s="880"/>
      <c r="AH162" s="880"/>
      <c r="AI162" s="884"/>
      <c r="AJ162" s="884"/>
    </row>
    <row r="163" spans="1:36" ht="18.75" x14ac:dyDescent="0.25">
      <c r="A163" s="919">
        <v>29</v>
      </c>
      <c r="B163" s="920" t="s">
        <v>962</v>
      </c>
      <c r="C163" s="921" t="s">
        <v>61</v>
      </c>
      <c r="D163" s="921">
        <f>400*0.9</f>
        <v>360</v>
      </c>
      <c r="E163" s="299" t="s">
        <v>963</v>
      </c>
      <c r="F163" s="299">
        <v>11.8</v>
      </c>
      <c r="G163" s="299">
        <v>17.8</v>
      </c>
      <c r="H163" s="299">
        <v>35.200000000000003</v>
      </c>
      <c r="I163" s="299">
        <v>15.1</v>
      </c>
      <c r="J163" s="299">
        <v>30.5</v>
      </c>
      <c r="K163" s="299">
        <v>27.7</v>
      </c>
      <c r="L163" s="299">
        <v>0.2</v>
      </c>
      <c r="M163" s="299">
        <v>2.4</v>
      </c>
      <c r="N163" s="299">
        <v>0</v>
      </c>
      <c r="O163" s="299">
        <v>0.2</v>
      </c>
      <c r="P163" s="299">
        <v>2.5</v>
      </c>
      <c r="Q163" s="299">
        <v>0</v>
      </c>
      <c r="R163" s="351">
        <v>0.40200000000000002</v>
      </c>
      <c r="S163" s="351">
        <v>0.4</v>
      </c>
      <c r="T163" s="351">
        <v>0.41299999999999998</v>
      </c>
      <c r="U163" s="351">
        <v>0.41499999999999998</v>
      </c>
      <c r="V163" s="301">
        <f t="shared" si="53"/>
        <v>21.600000000000005</v>
      </c>
      <c r="W163" s="301">
        <f t="shared" si="54"/>
        <v>24.433333333333334</v>
      </c>
      <c r="X163" s="301">
        <f t="shared" si="55"/>
        <v>1.3</v>
      </c>
      <c r="Y163" s="302">
        <f t="shared" si="56"/>
        <v>1.35</v>
      </c>
      <c r="Z163" s="906">
        <f>SUM(V163:V167)</f>
        <v>80.23333333333332</v>
      </c>
      <c r="AA163" s="878">
        <f>SUM(W163:W167)</f>
        <v>37.200000000000003</v>
      </c>
      <c r="AB163" s="878">
        <f>SUM(X163:X167)</f>
        <v>7.05</v>
      </c>
      <c r="AC163" s="878">
        <f>SUM(Y163:Y167)</f>
        <v>22.45</v>
      </c>
      <c r="AD163" s="878">
        <f>Z163*0.38*0.9*SQRT(3)</f>
        <v>47.527127749528475</v>
      </c>
      <c r="AE163" s="878">
        <f t="shared" ref="AE163:AG163" si="58">AA163*0.38*0.9*SQRT(3)</f>
        <v>22.035843194214284</v>
      </c>
      <c r="AF163" s="878">
        <f t="shared" si="58"/>
        <v>4.1761477021293194</v>
      </c>
      <c r="AG163" s="878">
        <f t="shared" si="58"/>
        <v>13.298512895433085</v>
      </c>
      <c r="AH163" s="878">
        <f>MAX(Z163:AC167)</f>
        <v>80.23333333333332</v>
      </c>
      <c r="AI163" s="882">
        <f>AH163*0.38*0.9*SQRT(3)</f>
        <v>47.527127749528475</v>
      </c>
      <c r="AJ163" s="882">
        <f>D163-AI163</f>
        <v>312.47287225047154</v>
      </c>
    </row>
    <row r="164" spans="1:36" ht="18.75" x14ac:dyDescent="0.25">
      <c r="A164" s="908"/>
      <c r="B164" s="911"/>
      <c r="C164" s="922"/>
      <c r="D164" s="922"/>
      <c r="E164" s="276" t="s">
        <v>964</v>
      </c>
      <c r="F164" s="276">
        <v>57.3</v>
      </c>
      <c r="G164" s="276">
        <v>57.8</v>
      </c>
      <c r="H164" s="276">
        <v>56.8</v>
      </c>
      <c r="I164" s="276">
        <v>12.2</v>
      </c>
      <c r="J164" s="276">
        <v>12.4</v>
      </c>
      <c r="K164" s="276">
        <v>11.6</v>
      </c>
      <c r="L164" s="276">
        <v>4</v>
      </c>
      <c r="M164" s="276">
        <v>0</v>
      </c>
      <c r="N164" s="276">
        <v>0</v>
      </c>
      <c r="O164" s="276">
        <v>7.5</v>
      </c>
      <c r="P164" s="276">
        <v>0.9</v>
      </c>
      <c r="Q164" s="276">
        <v>0.3</v>
      </c>
      <c r="R164" s="277">
        <v>0.40200000000000002</v>
      </c>
      <c r="S164" s="277">
        <v>0.4</v>
      </c>
      <c r="T164" s="277">
        <v>0.41299999999999998</v>
      </c>
      <c r="U164" s="277">
        <v>0.41499999999999998</v>
      </c>
      <c r="V164" s="288">
        <f t="shared" si="53"/>
        <v>57.29999999999999</v>
      </c>
      <c r="W164" s="288">
        <f t="shared" si="54"/>
        <v>12.066666666666668</v>
      </c>
      <c r="X164" s="288">
        <f t="shared" si="55"/>
        <v>4</v>
      </c>
      <c r="Y164" s="289">
        <f t="shared" si="56"/>
        <v>2.9000000000000004</v>
      </c>
      <c r="Z164" s="898"/>
      <c r="AA164" s="879"/>
      <c r="AB164" s="879"/>
      <c r="AC164" s="879"/>
      <c r="AD164" s="879"/>
      <c r="AE164" s="879"/>
      <c r="AF164" s="879"/>
      <c r="AG164" s="879"/>
      <c r="AH164" s="879"/>
      <c r="AI164" s="883"/>
      <c r="AJ164" s="883"/>
    </row>
    <row r="165" spans="1:36" ht="18.75" x14ac:dyDescent="0.25">
      <c r="A165" s="908"/>
      <c r="B165" s="911"/>
      <c r="C165" s="922"/>
      <c r="D165" s="922"/>
      <c r="E165" s="280" t="s">
        <v>965</v>
      </c>
      <c r="F165" s="280">
        <v>0.6</v>
      </c>
      <c r="G165" s="280">
        <v>0.7</v>
      </c>
      <c r="H165" s="280">
        <v>2.7</v>
      </c>
      <c r="I165" s="280">
        <v>0.1</v>
      </c>
      <c r="J165" s="280">
        <v>0.1</v>
      </c>
      <c r="K165" s="280">
        <v>1.9</v>
      </c>
      <c r="L165" s="280">
        <v>0.7</v>
      </c>
      <c r="M165" s="280">
        <v>0</v>
      </c>
      <c r="N165" s="280">
        <v>2.8</v>
      </c>
      <c r="O165" s="280">
        <v>0</v>
      </c>
      <c r="P165" s="280">
        <v>0</v>
      </c>
      <c r="Q165" s="280">
        <v>18.2</v>
      </c>
      <c r="R165" s="281">
        <v>0.40200000000000002</v>
      </c>
      <c r="S165" s="281">
        <v>0.4</v>
      </c>
      <c r="T165" s="281">
        <v>0.41299999999999998</v>
      </c>
      <c r="U165" s="281">
        <v>0.41499999999999998</v>
      </c>
      <c r="V165" s="288">
        <f t="shared" si="53"/>
        <v>1.3333333333333333</v>
      </c>
      <c r="W165" s="288">
        <f t="shared" si="54"/>
        <v>0.70000000000000007</v>
      </c>
      <c r="X165" s="288">
        <f t="shared" si="55"/>
        <v>1.75</v>
      </c>
      <c r="Y165" s="289">
        <f t="shared" si="56"/>
        <v>18.2</v>
      </c>
      <c r="Z165" s="898"/>
      <c r="AA165" s="879"/>
      <c r="AB165" s="879"/>
      <c r="AC165" s="879"/>
      <c r="AD165" s="879"/>
      <c r="AE165" s="879"/>
      <c r="AF165" s="879"/>
      <c r="AG165" s="879"/>
      <c r="AH165" s="879"/>
      <c r="AI165" s="883"/>
      <c r="AJ165" s="883"/>
    </row>
    <row r="166" spans="1:36" ht="0.75" customHeight="1" x14ac:dyDescent="0.25">
      <c r="A166" s="908"/>
      <c r="B166" s="911"/>
      <c r="C166" s="922"/>
      <c r="D166" s="922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7"/>
      <c r="S166" s="277"/>
      <c r="T166" s="277"/>
      <c r="U166" s="277"/>
      <c r="V166" s="288">
        <f t="shared" si="53"/>
        <v>0</v>
      </c>
      <c r="W166" s="288">
        <f t="shared" si="54"/>
        <v>0</v>
      </c>
      <c r="X166" s="288">
        <f t="shared" si="55"/>
        <v>0</v>
      </c>
      <c r="Y166" s="289">
        <f t="shared" si="56"/>
        <v>0</v>
      </c>
      <c r="Z166" s="898"/>
      <c r="AA166" s="879"/>
      <c r="AB166" s="879"/>
      <c r="AC166" s="879"/>
      <c r="AD166" s="879"/>
      <c r="AE166" s="879"/>
      <c r="AF166" s="879"/>
      <c r="AG166" s="879"/>
      <c r="AH166" s="879"/>
      <c r="AI166" s="883"/>
      <c r="AJ166" s="883"/>
    </row>
    <row r="167" spans="1:36" ht="19.5" thickBot="1" x14ac:dyDescent="0.3">
      <c r="A167" s="909"/>
      <c r="B167" s="912"/>
      <c r="C167" s="923"/>
      <c r="D167" s="923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3"/>
      <c r="S167" s="283"/>
      <c r="T167" s="283"/>
      <c r="U167" s="283"/>
      <c r="V167" s="294">
        <f t="shared" si="53"/>
        <v>0</v>
      </c>
      <c r="W167" s="294">
        <f t="shared" si="54"/>
        <v>0</v>
      </c>
      <c r="X167" s="294">
        <f t="shared" si="55"/>
        <v>0</v>
      </c>
      <c r="Y167" s="295">
        <f t="shared" si="56"/>
        <v>0</v>
      </c>
      <c r="Z167" s="899"/>
      <c r="AA167" s="880"/>
      <c r="AB167" s="880"/>
      <c r="AC167" s="880"/>
      <c r="AD167" s="880"/>
      <c r="AE167" s="880"/>
      <c r="AF167" s="880"/>
      <c r="AG167" s="880"/>
      <c r="AH167" s="880"/>
      <c r="AI167" s="884"/>
      <c r="AJ167" s="884"/>
    </row>
    <row r="168" spans="1:36" ht="18.75" x14ac:dyDescent="0.25">
      <c r="A168" s="904">
        <v>30</v>
      </c>
      <c r="B168" s="1300" t="s">
        <v>966</v>
      </c>
      <c r="C168" s="900" t="s">
        <v>61</v>
      </c>
      <c r="D168" s="900">
        <f>400*0.9</f>
        <v>360</v>
      </c>
      <c r="E168" s="299" t="s">
        <v>967</v>
      </c>
      <c r="F168" s="299">
        <v>11</v>
      </c>
      <c r="G168" s="299">
        <v>3.6</v>
      </c>
      <c r="H168" s="299">
        <v>13</v>
      </c>
      <c r="I168" s="299">
        <v>16.600000000000001</v>
      </c>
      <c r="J168" s="299">
        <v>3</v>
      </c>
      <c r="K168" s="299">
        <v>13</v>
      </c>
      <c r="L168" s="299">
        <v>44</v>
      </c>
      <c r="M168" s="299">
        <v>29.1</v>
      </c>
      <c r="N168" s="299">
        <v>17.7</v>
      </c>
      <c r="O168" s="299">
        <v>37.700000000000003</v>
      </c>
      <c r="P168" s="299">
        <v>29</v>
      </c>
      <c r="Q168" s="299">
        <v>14.9</v>
      </c>
      <c r="R168" s="366">
        <v>0.39600000000000002</v>
      </c>
      <c r="S168" s="366">
        <v>0.39900000000000002</v>
      </c>
      <c r="T168" s="366">
        <v>0.38600000000000001</v>
      </c>
      <c r="U168" s="366">
        <v>0.40100000000000002</v>
      </c>
      <c r="V168" s="301">
        <f t="shared" si="53"/>
        <v>9.2000000000000011</v>
      </c>
      <c r="W168" s="301">
        <f t="shared" si="54"/>
        <v>10.866666666666667</v>
      </c>
      <c r="X168" s="301">
        <f t="shared" si="55"/>
        <v>30.266666666666666</v>
      </c>
      <c r="Y168" s="302">
        <f t="shared" si="56"/>
        <v>27.200000000000003</v>
      </c>
      <c r="Z168" s="906">
        <f>SUM(V168:V171)</f>
        <v>19.866666666666667</v>
      </c>
      <c r="AA168" s="878">
        <f>SUM(W168:W171)</f>
        <v>21.766666666666666</v>
      </c>
      <c r="AB168" s="878">
        <f>SUM(X168:X171)</f>
        <v>96.36666666666666</v>
      </c>
      <c r="AC168" s="878">
        <f>SUM(Y168:Y171)</f>
        <v>79.76666666666668</v>
      </c>
      <c r="AD168" s="878">
        <f t="shared" ref="AD168:AG168" si="59">Z168*0.38*0.9*SQRT(3)</f>
        <v>11.768246006945979</v>
      </c>
      <c r="AE168" s="878">
        <f t="shared" si="59"/>
        <v>12.893732621704235</v>
      </c>
      <c r="AF168" s="878">
        <f t="shared" si="59"/>
        <v>57.083891285370512</v>
      </c>
      <c r="AG168" s="878">
        <f t="shared" si="59"/>
        <v>47.250692440640492</v>
      </c>
      <c r="AH168" s="878">
        <f>MAX(Z168:AC171)</f>
        <v>96.36666666666666</v>
      </c>
      <c r="AI168" s="882">
        <f t="shared" ref="AI168" si="60">AH168*0.38*0.9*SQRT(3)</f>
        <v>57.083891285370512</v>
      </c>
      <c r="AJ168" s="882">
        <f>D168-AI168</f>
        <v>302.9161087146295</v>
      </c>
    </row>
    <row r="169" spans="1:36" ht="18.75" x14ac:dyDescent="0.25">
      <c r="A169" s="886"/>
      <c r="B169" s="1294"/>
      <c r="C169" s="901"/>
      <c r="D169" s="901"/>
      <c r="E169" s="276" t="s">
        <v>968</v>
      </c>
      <c r="F169" s="276">
        <v>0</v>
      </c>
      <c r="G169" s="276">
        <v>5</v>
      </c>
      <c r="H169" s="276">
        <v>0</v>
      </c>
      <c r="I169" s="276">
        <v>0</v>
      </c>
      <c r="J169" s="276">
        <v>5.0999999999999996</v>
      </c>
      <c r="K169" s="276">
        <v>0</v>
      </c>
      <c r="L169" s="276">
        <v>0</v>
      </c>
      <c r="M169" s="276">
        <v>11.1</v>
      </c>
      <c r="N169" s="276">
        <v>19.7</v>
      </c>
      <c r="O169" s="276">
        <v>0.4</v>
      </c>
      <c r="P169" s="276">
        <v>10.6</v>
      </c>
      <c r="Q169" s="276">
        <v>23.7</v>
      </c>
      <c r="R169" s="277">
        <v>0.39600000000000002</v>
      </c>
      <c r="S169" s="277">
        <v>0.39900000000000002</v>
      </c>
      <c r="T169" s="277">
        <v>0.38600000000000001</v>
      </c>
      <c r="U169" s="277">
        <v>0.40100000000000002</v>
      </c>
      <c r="V169" s="288">
        <f t="shared" si="53"/>
        <v>5</v>
      </c>
      <c r="W169" s="288">
        <f t="shared" si="54"/>
        <v>5.0999999999999996</v>
      </c>
      <c r="X169" s="288">
        <f t="shared" si="55"/>
        <v>15.399999999999999</v>
      </c>
      <c r="Y169" s="289">
        <f t="shared" si="56"/>
        <v>11.566666666666668</v>
      </c>
      <c r="Z169" s="898"/>
      <c r="AA169" s="879"/>
      <c r="AB169" s="879"/>
      <c r="AC169" s="879"/>
      <c r="AD169" s="879"/>
      <c r="AE169" s="879"/>
      <c r="AF169" s="879"/>
      <c r="AG169" s="879"/>
      <c r="AH169" s="879"/>
      <c r="AI169" s="883"/>
      <c r="AJ169" s="883"/>
    </row>
    <row r="170" spans="1:36" ht="18.75" x14ac:dyDescent="0.25">
      <c r="A170" s="886"/>
      <c r="B170" s="1294"/>
      <c r="C170" s="901"/>
      <c r="D170" s="901"/>
      <c r="E170" s="280" t="s">
        <v>969</v>
      </c>
      <c r="F170" s="280">
        <v>14.4</v>
      </c>
      <c r="G170" s="280">
        <v>0.2</v>
      </c>
      <c r="H170" s="280">
        <v>2.4</v>
      </c>
      <c r="I170" s="280">
        <v>14.5</v>
      </c>
      <c r="J170" s="280">
        <v>0.9</v>
      </c>
      <c r="K170" s="280">
        <v>2</v>
      </c>
      <c r="L170" s="280">
        <v>19.600000000000001</v>
      </c>
      <c r="M170" s="280">
        <v>0.3</v>
      </c>
      <c r="N170" s="280">
        <v>2.6</v>
      </c>
      <c r="O170" s="280">
        <v>21</v>
      </c>
      <c r="P170" s="280">
        <v>0.3</v>
      </c>
      <c r="Q170" s="280">
        <v>2.7</v>
      </c>
      <c r="R170" s="281">
        <v>0.39600000000000002</v>
      </c>
      <c r="S170" s="281">
        <v>0.39900000000000002</v>
      </c>
      <c r="T170" s="281">
        <v>0.38600000000000001</v>
      </c>
      <c r="U170" s="281">
        <v>0.40100000000000002</v>
      </c>
      <c r="V170" s="288">
        <f t="shared" si="53"/>
        <v>5.666666666666667</v>
      </c>
      <c r="W170" s="288">
        <f t="shared" si="54"/>
        <v>5.8</v>
      </c>
      <c r="X170" s="288">
        <f t="shared" si="55"/>
        <v>7.5000000000000009</v>
      </c>
      <c r="Y170" s="289">
        <f t="shared" si="56"/>
        <v>8</v>
      </c>
      <c r="Z170" s="898"/>
      <c r="AA170" s="879"/>
      <c r="AB170" s="879"/>
      <c r="AC170" s="879"/>
      <c r="AD170" s="879"/>
      <c r="AE170" s="879"/>
      <c r="AF170" s="879"/>
      <c r="AG170" s="879"/>
      <c r="AH170" s="879"/>
      <c r="AI170" s="883"/>
      <c r="AJ170" s="883"/>
    </row>
    <row r="171" spans="1:36" ht="19.5" thickBot="1" x14ac:dyDescent="0.3">
      <c r="A171" s="887"/>
      <c r="B171" s="1295"/>
      <c r="C171" s="902"/>
      <c r="D171" s="902"/>
      <c r="E171" s="282" t="s">
        <v>970</v>
      </c>
      <c r="F171" s="282">
        <v>0</v>
      </c>
      <c r="G171" s="282">
        <v>0</v>
      </c>
      <c r="H171" s="282">
        <v>0</v>
      </c>
      <c r="I171" s="282">
        <v>0</v>
      </c>
      <c r="J171" s="282">
        <v>0</v>
      </c>
      <c r="K171" s="282">
        <v>0</v>
      </c>
      <c r="L171" s="282">
        <v>45.4</v>
      </c>
      <c r="M171" s="282">
        <v>47.9</v>
      </c>
      <c r="N171" s="282">
        <v>36.299999999999997</v>
      </c>
      <c r="O171" s="282">
        <v>47.1</v>
      </c>
      <c r="P171" s="282">
        <v>41</v>
      </c>
      <c r="Q171" s="282">
        <v>10.9</v>
      </c>
      <c r="R171" s="283">
        <v>0.39600000000000002</v>
      </c>
      <c r="S171" s="283">
        <v>0.39900000000000002</v>
      </c>
      <c r="T171" s="283">
        <v>0.38600000000000001</v>
      </c>
      <c r="U171" s="283">
        <v>0.40100000000000002</v>
      </c>
      <c r="V171" s="294">
        <f t="shared" si="53"/>
        <v>0</v>
      </c>
      <c r="W171" s="294">
        <f t="shared" si="54"/>
        <v>0</v>
      </c>
      <c r="X171" s="294">
        <f t="shared" si="55"/>
        <v>43.199999999999996</v>
      </c>
      <c r="Y171" s="295">
        <f t="shared" si="56"/>
        <v>33</v>
      </c>
      <c r="Z171" s="899"/>
      <c r="AA171" s="880"/>
      <c r="AB171" s="880"/>
      <c r="AC171" s="880"/>
      <c r="AD171" s="880"/>
      <c r="AE171" s="880"/>
      <c r="AF171" s="880"/>
      <c r="AG171" s="880"/>
      <c r="AH171" s="880"/>
      <c r="AI171" s="884"/>
      <c r="AJ171" s="884"/>
    </row>
    <row r="172" spans="1:36" ht="18.75" x14ac:dyDescent="0.25">
      <c r="A172" s="989"/>
      <c r="B172" s="1301" t="s">
        <v>971</v>
      </c>
      <c r="C172" s="900" t="s">
        <v>93</v>
      </c>
      <c r="D172" s="900"/>
      <c r="E172" s="367" t="s">
        <v>900</v>
      </c>
      <c r="F172" s="367">
        <v>116.3</v>
      </c>
      <c r="G172" s="367">
        <v>82.2</v>
      </c>
      <c r="H172" s="367">
        <v>81.5</v>
      </c>
      <c r="I172" s="367">
        <v>95.8</v>
      </c>
      <c r="J172" s="367">
        <v>50.5</v>
      </c>
      <c r="K172" s="367">
        <v>34.9</v>
      </c>
      <c r="L172" s="367">
        <v>75.5</v>
      </c>
      <c r="M172" s="367">
        <v>107.6</v>
      </c>
      <c r="N172" s="367">
        <v>114</v>
      </c>
      <c r="O172" s="367">
        <v>43.1</v>
      </c>
      <c r="P172" s="367">
        <v>92.4</v>
      </c>
      <c r="Q172" s="367">
        <v>128.19999999999999</v>
      </c>
      <c r="R172" s="368">
        <v>0.40200000000000002</v>
      </c>
      <c r="S172" s="368">
        <v>0.4</v>
      </c>
      <c r="T172" s="368">
        <v>0.39200000000000002</v>
      </c>
      <c r="U172" s="368">
        <v>0.39400000000000002</v>
      </c>
      <c r="V172" s="369"/>
      <c r="W172" s="369"/>
      <c r="X172" s="369"/>
      <c r="Y172" s="370"/>
      <c r="Z172" s="370"/>
      <c r="AA172" s="371"/>
      <c r="AB172" s="371"/>
      <c r="AC172" s="371"/>
      <c r="AD172" s="371"/>
      <c r="AE172" s="371"/>
      <c r="AF172" s="371"/>
      <c r="AG172" s="371"/>
      <c r="AH172" s="371"/>
      <c r="AI172" s="372"/>
      <c r="AJ172" s="372"/>
    </row>
    <row r="173" spans="1:36" ht="18.75" x14ac:dyDescent="0.25">
      <c r="A173" s="998"/>
      <c r="B173" s="1302"/>
      <c r="C173" s="901"/>
      <c r="D173" s="901"/>
      <c r="E173" s="367"/>
      <c r="F173" s="367"/>
      <c r="G173" s="367"/>
      <c r="H173" s="367"/>
      <c r="I173" s="367"/>
      <c r="J173" s="367"/>
      <c r="K173" s="367"/>
      <c r="L173" s="367"/>
      <c r="M173" s="367"/>
      <c r="N173" s="367"/>
      <c r="O173" s="367"/>
      <c r="P173" s="367"/>
      <c r="Q173" s="367"/>
      <c r="R173" s="368"/>
      <c r="S173" s="368"/>
      <c r="T173" s="368"/>
      <c r="U173" s="368"/>
      <c r="V173" s="369"/>
      <c r="W173" s="369"/>
      <c r="X173" s="369"/>
      <c r="Y173" s="370"/>
      <c r="Z173" s="370"/>
      <c r="AA173" s="371"/>
      <c r="AB173" s="371"/>
      <c r="AC173" s="371"/>
      <c r="AD173" s="371"/>
      <c r="AE173" s="371"/>
      <c r="AF173" s="371"/>
      <c r="AG173" s="371"/>
      <c r="AH173" s="371"/>
      <c r="AI173" s="372"/>
      <c r="AJ173" s="372"/>
    </row>
    <row r="174" spans="1:36" ht="18.75" x14ac:dyDescent="0.25">
      <c r="A174" s="998"/>
      <c r="B174" s="1302"/>
      <c r="C174" s="901"/>
      <c r="D174" s="901"/>
      <c r="E174" s="367"/>
      <c r="F174" s="367"/>
      <c r="G174" s="367"/>
      <c r="H174" s="367"/>
      <c r="I174" s="367"/>
      <c r="J174" s="367"/>
      <c r="K174" s="367"/>
      <c r="L174" s="367"/>
      <c r="M174" s="367"/>
      <c r="N174" s="367"/>
      <c r="O174" s="367"/>
      <c r="P174" s="367"/>
      <c r="Q174" s="367"/>
      <c r="R174" s="368"/>
      <c r="S174" s="368"/>
      <c r="T174" s="368"/>
      <c r="U174" s="368"/>
      <c r="V174" s="369"/>
      <c r="W174" s="369"/>
      <c r="X174" s="369"/>
      <c r="Y174" s="370"/>
      <c r="Z174" s="370"/>
      <c r="AA174" s="371"/>
      <c r="AB174" s="371"/>
      <c r="AC174" s="371"/>
      <c r="AD174" s="371"/>
      <c r="AE174" s="371"/>
      <c r="AF174" s="371"/>
      <c r="AG174" s="371"/>
      <c r="AH174" s="371"/>
      <c r="AI174" s="372"/>
      <c r="AJ174" s="372"/>
    </row>
    <row r="175" spans="1:36" ht="19.5" thickBot="1" x14ac:dyDescent="0.3">
      <c r="A175" s="990"/>
      <c r="B175" s="1303"/>
      <c r="C175" s="902"/>
      <c r="D175" s="902"/>
      <c r="E175" s="367"/>
      <c r="F175" s="367"/>
      <c r="G175" s="367"/>
      <c r="H175" s="367"/>
      <c r="I175" s="367"/>
      <c r="J175" s="367"/>
      <c r="K175" s="367"/>
      <c r="L175" s="367"/>
      <c r="M175" s="367"/>
      <c r="N175" s="367"/>
      <c r="O175" s="367"/>
      <c r="P175" s="367"/>
      <c r="Q175" s="367"/>
      <c r="R175" s="368"/>
      <c r="S175" s="368"/>
      <c r="T175" s="368"/>
      <c r="U175" s="368"/>
      <c r="V175" s="369"/>
      <c r="W175" s="369"/>
      <c r="X175" s="369"/>
      <c r="Y175" s="370"/>
      <c r="Z175" s="370"/>
      <c r="AA175" s="371"/>
      <c r="AB175" s="371"/>
      <c r="AC175" s="371"/>
      <c r="AD175" s="371"/>
      <c r="AE175" s="371"/>
      <c r="AF175" s="371"/>
      <c r="AG175" s="371"/>
      <c r="AH175" s="371"/>
      <c r="AI175" s="372"/>
      <c r="AJ175" s="372"/>
    </row>
    <row r="176" spans="1:36" ht="18.75" x14ac:dyDescent="0.25">
      <c r="A176" s="904">
        <v>31</v>
      </c>
      <c r="B176" s="1299" t="s">
        <v>972</v>
      </c>
      <c r="C176" s="900" t="s">
        <v>61</v>
      </c>
      <c r="D176" s="900">
        <f>400*0.9</f>
        <v>360</v>
      </c>
      <c r="E176" s="299" t="s">
        <v>973</v>
      </c>
      <c r="F176" s="299">
        <v>99</v>
      </c>
      <c r="G176" s="299">
        <v>99</v>
      </c>
      <c r="H176" s="299">
        <v>99</v>
      </c>
      <c r="I176" s="299">
        <v>101</v>
      </c>
      <c r="J176" s="299">
        <v>101</v>
      </c>
      <c r="K176" s="299">
        <v>101</v>
      </c>
      <c r="L176" s="299">
        <v>78.5</v>
      </c>
      <c r="M176" s="299">
        <v>78.5</v>
      </c>
      <c r="N176" s="299">
        <v>78.5</v>
      </c>
      <c r="O176" s="299">
        <v>69</v>
      </c>
      <c r="P176" s="299">
        <v>69</v>
      </c>
      <c r="Q176" s="299">
        <v>69</v>
      </c>
      <c r="R176" s="366">
        <v>0.4</v>
      </c>
      <c r="S176" s="366">
        <v>0.4</v>
      </c>
      <c r="T176" s="366">
        <v>0.4</v>
      </c>
      <c r="U176" s="366">
        <v>0.4</v>
      </c>
      <c r="V176" s="301">
        <f t="shared" ref="V176:V223" si="61">IF(AND(F176=0,G176=0,H176=0),0,IF(AND(F176=0,G176=0),H176,IF(AND(F176=0,H176=0),G176,IF(AND(G176=0,H176=0),F176,IF(F176=0,(G176+H176)/2,IF(G176=0,(F176+H176)/2,IF(H176=0,(F176+G176)/2,(F176+G176+H176)/3)))))))</f>
        <v>99</v>
      </c>
      <c r="W176" s="301">
        <f t="shared" ref="W176:W223" si="62">IF(AND(I176=0,J176=0,K176=0),0,IF(AND(I176=0,J176=0),K176,IF(AND(I176=0,K176=0),J176,IF(AND(J176=0,K176=0),I176,IF(I176=0,(J176+K176)/2,IF(J176=0,(I176+K176)/2,IF(K176=0,(I176+J176)/2,(I176+J176+K176)/3)))))))</f>
        <v>101</v>
      </c>
      <c r="X176" s="301">
        <f t="shared" ref="X176:X222" si="63">IF(AND(L176=0,M176=0,N176=0),0,IF(AND(L176=0,M176=0),N176,IF(AND(L176=0,N176=0),M176,IF(AND(M176=0,N176=0),L176,IF(L176=0,(M176+N176)/2,IF(M176=0,(L176+N176)/2,IF(N176=0,(L176+M176)/2,(L176+M176+N176)/3)))))))</f>
        <v>78.5</v>
      </c>
      <c r="Y176" s="302">
        <f t="shared" ref="Y176:Y223" si="64">IF(AND(O176=0,P176=0,Q176=0),0,IF(AND(O176=0,P176=0),Q176,IF(AND(O176=0,Q176=0),P176,IF(AND(P176=0,Q176=0),O176,IF(O176=0,(P176+Q176)/2,IF(P176=0,(O176+Q176)/2,IF(Q176=0,(O176+P176)/2,(O176+P176+Q176)/3)))))))</f>
        <v>69</v>
      </c>
      <c r="Z176" s="906">
        <f>SUM(V176:V179)</f>
        <v>99</v>
      </c>
      <c r="AA176" s="878">
        <f>SUM(W176:W179)</f>
        <v>101</v>
      </c>
      <c r="AB176" s="878">
        <f>SUM(X176:X179)</f>
        <v>78.5</v>
      </c>
      <c r="AC176" s="878">
        <f>SUM(Y176:Y179)</f>
        <v>69</v>
      </c>
      <c r="AD176" s="878">
        <f t="shared" ref="AD176:AG176" si="65">Z176*0.38*0.9*SQRT(3)</f>
        <v>58.643776242667037</v>
      </c>
      <c r="AE176" s="878">
        <f t="shared" si="65"/>
        <v>59.828498995044157</v>
      </c>
      <c r="AF176" s="878">
        <f t="shared" si="65"/>
        <v>46.500368030801646</v>
      </c>
      <c r="AG176" s="878">
        <f t="shared" si="65"/>
        <v>40.872934957010365</v>
      </c>
      <c r="AH176" s="878">
        <f>MAX(Z176:AC179)</f>
        <v>101</v>
      </c>
      <c r="AI176" s="882">
        <f t="shared" ref="AI176" si="66">AH176*0.38*0.9*SQRT(3)</f>
        <v>59.828498995044157</v>
      </c>
      <c r="AJ176" s="882">
        <f>D176-AI176</f>
        <v>300.17150100495587</v>
      </c>
    </row>
    <row r="177" spans="1:36" ht="18.75" x14ac:dyDescent="0.25">
      <c r="A177" s="886"/>
      <c r="B177" s="1297"/>
      <c r="C177" s="901"/>
      <c r="D177" s="901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7"/>
      <c r="S177" s="277"/>
      <c r="T177" s="277"/>
      <c r="U177" s="277"/>
      <c r="V177" s="288">
        <f t="shared" si="61"/>
        <v>0</v>
      </c>
      <c r="W177" s="288">
        <f t="shared" si="62"/>
        <v>0</v>
      </c>
      <c r="X177" s="288">
        <f t="shared" si="63"/>
        <v>0</v>
      </c>
      <c r="Y177" s="289">
        <f t="shared" si="64"/>
        <v>0</v>
      </c>
      <c r="Z177" s="898"/>
      <c r="AA177" s="879"/>
      <c r="AB177" s="879"/>
      <c r="AC177" s="879"/>
      <c r="AD177" s="879"/>
      <c r="AE177" s="879"/>
      <c r="AF177" s="879"/>
      <c r="AG177" s="879"/>
      <c r="AH177" s="879"/>
      <c r="AI177" s="883"/>
      <c r="AJ177" s="883"/>
    </row>
    <row r="178" spans="1:36" ht="18.75" x14ac:dyDescent="0.25">
      <c r="A178" s="886"/>
      <c r="B178" s="1297"/>
      <c r="C178" s="901"/>
      <c r="D178" s="901"/>
      <c r="E178" s="280"/>
      <c r="F178" s="280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1"/>
      <c r="S178" s="281"/>
      <c r="T178" s="281"/>
      <c r="U178" s="281"/>
      <c r="V178" s="288">
        <f t="shared" si="61"/>
        <v>0</v>
      </c>
      <c r="W178" s="288">
        <f t="shared" si="62"/>
        <v>0</v>
      </c>
      <c r="X178" s="288">
        <f t="shared" si="63"/>
        <v>0</v>
      </c>
      <c r="Y178" s="289">
        <f t="shared" si="64"/>
        <v>0</v>
      </c>
      <c r="Z178" s="898"/>
      <c r="AA178" s="879"/>
      <c r="AB178" s="879"/>
      <c r="AC178" s="879"/>
      <c r="AD178" s="879"/>
      <c r="AE178" s="879"/>
      <c r="AF178" s="879"/>
      <c r="AG178" s="879"/>
      <c r="AH178" s="879"/>
      <c r="AI178" s="883"/>
      <c r="AJ178" s="883"/>
    </row>
    <row r="179" spans="1:36" ht="19.5" thickBot="1" x14ac:dyDescent="0.3">
      <c r="A179" s="887"/>
      <c r="B179" s="1298"/>
      <c r="C179" s="902"/>
      <c r="D179" s="90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3"/>
      <c r="S179" s="283"/>
      <c r="T179" s="283"/>
      <c r="U179" s="283"/>
      <c r="V179" s="294">
        <f t="shared" si="61"/>
        <v>0</v>
      </c>
      <c r="W179" s="294">
        <f t="shared" si="62"/>
        <v>0</v>
      </c>
      <c r="X179" s="294">
        <f t="shared" si="63"/>
        <v>0</v>
      </c>
      <c r="Y179" s="295">
        <f t="shared" si="64"/>
        <v>0</v>
      </c>
      <c r="Z179" s="899"/>
      <c r="AA179" s="880"/>
      <c r="AB179" s="880"/>
      <c r="AC179" s="880"/>
      <c r="AD179" s="880"/>
      <c r="AE179" s="880"/>
      <c r="AF179" s="880"/>
      <c r="AG179" s="880"/>
      <c r="AH179" s="880"/>
      <c r="AI179" s="884"/>
      <c r="AJ179" s="884"/>
    </row>
    <row r="180" spans="1:36" ht="18.75" x14ac:dyDescent="0.25">
      <c r="A180" s="904">
        <v>32</v>
      </c>
      <c r="B180" s="1299" t="s">
        <v>974</v>
      </c>
      <c r="C180" s="900" t="s">
        <v>93</v>
      </c>
      <c r="D180" s="900">
        <f>100*0.9</f>
        <v>90</v>
      </c>
      <c r="E180" s="299" t="s">
        <v>975</v>
      </c>
      <c r="F180" s="299">
        <v>8</v>
      </c>
      <c r="G180" s="299">
        <v>8</v>
      </c>
      <c r="H180" s="299">
        <v>8</v>
      </c>
      <c r="I180" s="299">
        <v>8.5</v>
      </c>
      <c r="J180" s="299">
        <v>8.5</v>
      </c>
      <c r="K180" s="299">
        <v>8.5</v>
      </c>
      <c r="L180" s="299">
        <v>10.3</v>
      </c>
      <c r="M180" s="299">
        <v>10.3</v>
      </c>
      <c r="N180" s="299">
        <v>10.3</v>
      </c>
      <c r="O180" s="299">
        <v>10.3</v>
      </c>
      <c r="P180" s="299">
        <v>10.3</v>
      </c>
      <c r="Q180" s="299">
        <v>10.3</v>
      </c>
      <c r="R180" s="366">
        <v>0.4</v>
      </c>
      <c r="S180" s="366">
        <v>0.4</v>
      </c>
      <c r="T180" s="366">
        <v>0.4</v>
      </c>
      <c r="U180" s="366">
        <v>0.4</v>
      </c>
      <c r="V180" s="301">
        <f t="shared" si="61"/>
        <v>8</v>
      </c>
      <c r="W180" s="301">
        <f t="shared" si="62"/>
        <v>8.5</v>
      </c>
      <c r="X180" s="301">
        <f t="shared" si="63"/>
        <v>10.3</v>
      </c>
      <c r="Y180" s="302">
        <f t="shared" si="64"/>
        <v>10.3</v>
      </c>
      <c r="Z180" s="906">
        <f>SUM(V180:V183)</f>
        <v>8</v>
      </c>
      <c r="AA180" s="878">
        <f>SUM(W180:W183)</f>
        <v>8.5</v>
      </c>
      <c r="AB180" s="878">
        <f>SUM(X180:X183)</f>
        <v>10.3</v>
      </c>
      <c r="AC180" s="878">
        <f>SUM(Y180:Y183)</f>
        <v>10.3</v>
      </c>
      <c r="AD180" s="878">
        <f t="shared" ref="AD180:AG180" si="67">Z180*0.38*0.9*SQRT(3)</f>
        <v>4.738891009508448</v>
      </c>
      <c r="AE180" s="878">
        <f t="shared" si="67"/>
        <v>5.0350716976027261</v>
      </c>
      <c r="AF180" s="878">
        <f t="shared" si="67"/>
        <v>6.1013221747421271</v>
      </c>
      <c r="AG180" s="878">
        <f t="shared" si="67"/>
        <v>6.1013221747421271</v>
      </c>
      <c r="AH180" s="878">
        <f>MAX(Z180:AC183)</f>
        <v>10.3</v>
      </c>
      <c r="AI180" s="882">
        <f t="shared" ref="AI180" si="68">AH180*0.38*0.9*SQRT(3)</f>
        <v>6.1013221747421271</v>
      </c>
      <c r="AJ180" s="882">
        <f>D180-AI180</f>
        <v>83.898677825257877</v>
      </c>
    </row>
    <row r="181" spans="1:36" ht="18.75" x14ac:dyDescent="0.25">
      <c r="A181" s="886"/>
      <c r="B181" s="1297"/>
      <c r="C181" s="901"/>
      <c r="D181" s="901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7"/>
      <c r="S181" s="277"/>
      <c r="T181" s="277"/>
      <c r="U181" s="277"/>
      <c r="V181" s="288">
        <f t="shared" si="61"/>
        <v>0</v>
      </c>
      <c r="W181" s="288">
        <f t="shared" si="62"/>
        <v>0</v>
      </c>
      <c r="X181" s="288">
        <f t="shared" si="63"/>
        <v>0</v>
      </c>
      <c r="Y181" s="289">
        <f t="shared" si="64"/>
        <v>0</v>
      </c>
      <c r="Z181" s="898"/>
      <c r="AA181" s="879"/>
      <c r="AB181" s="879"/>
      <c r="AC181" s="879"/>
      <c r="AD181" s="879"/>
      <c r="AE181" s="879"/>
      <c r="AF181" s="879"/>
      <c r="AG181" s="879"/>
      <c r="AH181" s="879"/>
      <c r="AI181" s="883"/>
      <c r="AJ181" s="883"/>
    </row>
    <row r="182" spans="1:36" ht="18.75" x14ac:dyDescent="0.25">
      <c r="A182" s="886"/>
      <c r="B182" s="1297"/>
      <c r="C182" s="901"/>
      <c r="D182" s="901"/>
      <c r="E182" s="280"/>
      <c r="F182" s="280"/>
      <c r="G182" s="280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1"/>
      <c r="S182" s="281"/>
      <c r="T182" s="281"/>
      <c r="U182" s="281"/>
      <c r="V182" s="288">
        <f t="shared" si="61"/>
        <v>0</v>
      </c>
      <c r="W182" s="288">
        <f t="shared" si="62"/>
        <v>0</v>
      </c>
      <c r="X182" s="288">
        <f t="shared" si="63"/>
        <v>0</v>
      </c>
      <c r="Y182" s="289">
        <f t="shared" si="64"/>
        <v>0</v>
      </c>
      <c r="Z182" s="898"/>
      <c r="AA182" s="879"/>
      <c r="AB182" s="879"/>
      <c r="AC182" s="879"/>
      <c r="AD182" s="879"/>
      <c r="AE182" s="879"/>
      <c r="AF182" s="879"/>
      <c r="AG182" s="879"/>
      <c r="AH182" s="879"/>
      <c r="AI182" s="883"/>
      <c r="AJ182" s="883"/>
    </row>
    <row r="183" spans="1:36" ht="19.5" thickBot="1" x14ac:dyDescent="0.3">
      <c r="A183" s="887"/>
      <c r="B183" s="1298"/>
      <c r="C183" s="902"/>
      <c r="D183" s="90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3"/>
      <c r="S183" s="283"/>
      <c r="T183" s="283"/>
      <c r="U183" s="283"/>
      <c r="V183" s="294">
        <f t="shared" si="61"/>
        <v>0</v>
      </c>
      <c r="W183" s="294">
        <f t="shared" si="62"/>
        <v>0</v>
      </c>
      <c r="X183" s="294">
        <f t="shared" si="63"/>
        <v>0</v>
      </c>
      <c r="Y183" s="295">
        <f t="shared" si="64"/>
        <v>0</v>
      </c>
      <c r="Z183" s="899"/>
      <c r="AA183" s="880"/>
      <c r="AB183" s="880"/>
      <c r="AC183" s="880"/>
      <c r="AD183" s="880"/>
      <c r="AE183" s="880"/>
      <c r="AF183" s="880"/>
      <c r="AG183" s="880"/>
      <c r="AH183" s="880"/>
      <c r="AI183" s="884"/>
      <c r="AJ183" s="884"/>
    </row>
    <row r="184" spans="1:36" ht="18.75" x14ac:dyDescent="0.25">
      <c r="A184" s="904">
        <v>33</v>
      </c>
      <c r="B184" s="1300" t="s">
        <v>976</v>
      </c>
      <c r="C184" s="900" t="s">
        <v>93</v>
      </c>
      <c r="D184" s="900">
        <f>100*0.9</f>
        <v>90</v>
      </c>
      <c r="E184" s="299" t="s">
        <v>977</v>
      </c>
      <c r="F184" s="299">
        <v>0</v>
      </c>
      <c r="G184" s="299">
        <v>0</v>
      </c>
      <c r="H184" s="299">
        <v>0</v>
      </c>
      <c r="I184" s="299">
        <v>0</v>
      </c>
      <c r="J184" s="299">
        <v>0</v>
      </c>
      <c r="K184" s="299">
        <v>0</v>
      </c>
      <c r="L184" s="299"/>
      <c r="M184" s="299"/>
      <c r="N184" s="299"/>
      <c r="O184" s="299"/>
      <c r="P184" s="299"/>
      <c r="Q184" s="299"/>
      <c r="R184" s="366"/>
      <c r="S184" s="366"/>
      <c r="T184" s="366">
        <v>0</v>
      </c>
      <c r="U184" s="366">
        <v>0</v>
      </c>
      <c r="V184" s="301">
        <f t="shared" si="61"/>
        <v>0</v>
      </c>
      <c r="W184" s="301">
        <f t="shared" si="62"/>
        <v>0</v>
      </c>
      <c r="X184" s="301">
        <f t="shared" si="63"/>
        <v>0</v>
      </c>
      <c r="Y184" s="302">
        <f t="shared" si="64"/>
        <v>0</v>
      </c>
      <c r="Z184" s="906">
        <f>SUM(V184:V187)</f>
        <v>0</v>
      </c>
      <c r="AA184" s="878">
        <f>SUM(W184:W187)</f>
        <v>0</v>
      </c>
      <c r="AB184" s="878">
        <f>SUM(X184:X187)</f>
        <v>0</v>
      </c>
      <c r="AC184" s="878">
        <f>SUM(Y184:Y187)</f>
        <v>0</v>
      </c>
      <c r="AD184" s="878">
        <f t="shared" ref="AD184:AG184" si="69">Z184*0.38*0.9*SQRT(3)</f>
        <v>0</v>
      </c>
      <c r="AE184" s="878">
        <f t="shared" si="69"/>
        <v>0</v>
      </c>
      <c r="AF184" s="878">
        <f t="shared" si="69"/>
        <v>0</v>
      </c>
      <c r="AG184" s="878">
        <f t="shared" si="69"/>
        <v>0</v>
      </c>
      <c r="AH184" s="878">
        <f>MAX(Z184:AC187)</f>
        <v>0</v>
      </c>
      <c r="AI184" s="882">
        <f t="shared" ref="AI184" si="70">AH184*0.38*0.9*SQRT(3)</f>
        <v>0</v>
      </c>
      <c r="AJ184" s="882">
        <f>D184-AI184</f>
        <v>90</v>
      </c>
    </row>
    <row r="185" spans="1:36" ht="18.75" x14ac:dyDescent="0.25">
      <c r="A185" s="886"/>
      <c r="B185" s="1294"/>
      <c r="C185" s="901"/>
      <c r="D185" s="901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7"/>
      <c r="S185" s="277"/>
      <c r="T185" s="277"/>
      <c r="U185" s="277"/>
      <c r="V185" s="288">
        <f t="shared" si="61"/>
        <v>0</v>
      </c>
      <c r="W185" s="288">
        <f t="shared" si="62"/>
        <v>0</v>
      </c>
      <c r="X185" s="288">
        <f t="shared" si="63"/>
        <v>0</v>
      </c>
      <c r="Y185" s="289">
        <f t="shared" si="64"/>
        <v>0</v>
      </c>
      <c r="Z185" s="898"/>
      <c r="AA185" s="879"/>
      <c r="AB185" s="879"/>
      <c r="AC185" s="879"/>
      <c r="AD185" s="879"/>
      <c r="AE185" s="879"/>
      <c r="AF185" s="879"/>
      <c r="AG185" s="879"/>
      <c r="AH185" s="879"/>
      <c r="AI185" s="883"/>
      <c r="AJ185" s="883"/>
    </row>
    <row r="186" spans="1:36" ht="18.75" x14ac:dyDescent="0.25">
      <c r="A186" s="886"/>
      <c r="B186" s="1294"/>
      <c r="C186" s="901"/>
      <c r="D186" s="901"/>
      <c r="E186" s="280"/>
      <c r="F186" s="280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1"/>
      <c r="S186" s="281"/>
      <c r="T186" s="281"/>
      <c r="U186" s="281"/>
      <c r="V186" s="288">
        <f t="shared" si="61"/>
        <v>0</v>
      </c>
      <c r="W186" s="288">
        <f t="shared" si="62"/>
        <v>0</v>
      </c>
      <c r="X186" s="288">
        <f t="shared" si="63"/>
        <v>0</v>
      </c>
      <c r="Y186" s="289">
        <f t="shared" si="64"/>
        <v>0</v>
      </c>
      <c r="Z186" s="898"/>
      <c r="AA186" s="879"/>
      <c r="AB186" s="879"/>
      <c r="AC186" s="879"/>
      <c r="AD186" s="879"/>
      <c r="AE186" s="879"/>
      <c r="AF186" s="879"/>
      <c r="AG186" s="879"/>
      <c r="AH186" s="879"/>
      <c r="AI186" s="883"/>
      <c r="AJ186" s="883"/>
    </row>
    <row r="187" spans="1:36" ht="19.5" thickBot="1" x14ac:dyDescent="0.3">
      <c r="A187" s="887"/>
      <c r="B187" s="1295"/>
      <c r="C187" s="902"/>
      <c r="D187" s="902"/>
      <c r="E187" s="282"/>
      <c r="F187" s="282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  <c r="Q187" s="282"/>
      <c r="R187" s="283"/>
      <c r="S187" s="283"/>
      <c r="T187" s="283"/>
      <c r="U187" s="283"/>
      <c r="V187" s="294">
        <f t="shared" si="61"/>
        <v>0</v>
      </c>
      <c r="W187" s="294">
        <f t="shared" si="62"/>
        <v>0</v>
      </c>
      <c r="X187" s="294">
        <f t="shared" si="63"/>
        <v>0</v>
      </c>
      <c r="Y187" s="295">
        <f t="shared" si="64"/>
        <v>0</v>
      </c>
      <c r="Z187" s="899"/>
      <c r="AA187" s="880"/>
      <c r="AB187" s="880"/>
      <c r="AC187" s="880"/>
      <c r="AD187" s="880"/>
      <c r="AE187" s="880"/>
      <c r="AF187" s="880"/>
      <c r="AG187" s="880"/>
      <c r="AH187" s="880"/>
      <c r="AI187" s="884"/>
      <c r="AJ187" s="884"/>
    </row>
    <row r="188" spans="1:36" ht="18.75" x14ac:dyDescent="0.25">
      <c r="A188" s="885">
        <v>34</v>
      </c>
      <c r="B188" s="1293" t="s">
        <v>978</v>
      </c>
      <c r="C188" s="921" t="s">
        <v>979</v>
      </c>
      <c r="D188" s="921">
        <f>(630+630)*0.9</f>
        <v>1134</v>
      </c>
      <c r="E188" s="273" t="s">
        <v>980</v>
      </c>
      <c r="F188" s="273">
        <v>58.7</v>
      </c>
      <c r="G188" s="273">
        <v>43.8</v>
      </c>
      <c r="H188" s="273">
        <v>34.9</v>
      </c>
      <c r="I188" s="273">
        <v>69</v>
      </c>
      <c r="J188" s="273">
        <v>45</v>
      </c>
      <c r="K188" s="273">
        <v>38</v>
      </c>
      <c r="L188" s="273">
        <v>50.8</v>
      </c>
      <c r="M188" s="273">
        <v>59.1</v>
      </c>
      <c r="N188" s="273">
        <v>56.1</v>
      </c>
      <c r="O188" s="273">
        <v>79.8</v>
      </c>
      <c r="P188" s="273">
        <v>58.6</v>
      </c>
      <c r="Q188" s="273">
        <v>73.900000000000006</v>
      </c>
      <c r="R188" s="361">
        <v>0.38800000000000001</v>
      </c>
      <c r="S188" s="361">
        <v>0.39200000000000002</v>
      </c>
      <c r="T188" s="361">
        <v>0.39600000000000002</v>
      </c>
      <c r="U188" s="361">
        <v>0.39800000000000002</v>
      </c>
      <c r="V188" s="286">
        <f t="shared" si="61"/>
        <v>45.800000000000004</v>
      </c>
      <c r="W188" s="286">
        <f t="shared" si="62"/>
        <v>50.666666666666664</v>
      </c>
      <c r="X188" s="286">
        <f t="shared" si="63"/>
        <v>55.333333333333336</v>
      </c>
      <c r="Y188" s="287">
        <f t="shared" si="64"/>
        <v>70.766666666666666</v>
      </c>
      <c r="Z188" s="897">
        <f t="shared" ref="Z188:AB188" si="71">SUM(V188:V207)</f>
        <v>212.23333333333335</v>
      </c>
      <c r="AA188" s="881">
        <f t="shared" si="71"/>
        <v>151.95000000000002</v>
      </c>
      <c r="AB188" s="881">
        <f t="shared" si="71"/>
        <v>284.66666666666669</v>
      </c>
      <c r="AC188" s="881">
        <f>SUM(Y188:Y207)</f>
        <v>252.93333333333331</v>
      </c>
      <c r="AD188" s="878">
        <f t="shared" ref="AD188:AG188" si="72">Z188*0.38*0.9*SQRT(3)</f>
        <v>125.71882940641788</v>
      </c>
      <c r="AE188" s="878">
        <f t="shared" si="72"/>
        <v>90.009311111851105</v>
      </c>
      <c r="AF188" s="878">
        <f t="shared" si="72"/>
        <v>168.62553842167563</v>
      </c>
      <c r="AG188" s="878">
        <f t="shared" si="72"/>
        <v>149.82793741729211</v>
      </c>
      <c r="AH188" s="881">
        <f t="shared" ref="AH188" si="73">MAX(Z188:AC207)</f>
        <v>284.66666666666669</v>
      </c>
      <c r="AI188" s="882">
        <f t="shared" ref="AI188" si="74">AH188*0.38*0.9*SQRT(3)</f>
        <v>168.62553842167563</v>
      </c>
      <c r="AJ188" s="882">
        <f>D188-AI188</f>
        <v>965.37446157832437</v>
      </c>
    </row>
    <row r="189" spans="1:36" ht="18.75" x14ac:dyDescent="0.25">
      <c r="A189" s="886"/>
      <c r="B189" s="1294"/>
      <c r="C189" s="901"/>
      <c r="D189" s="922"/>
      <c r="E189" s="276" t="s">
        <v>981</v>
      </c>
      <c r="F189" s="276">
        <v>0</v>
      </c>
      <c r="G189" s="276">
        <v>0</v>
      </c>
      <c r="H189" s="276">
        <v>0</v>
      </c>
      <c r="I189" s="276">
        <v>0</v>
      </c>
      <c r="J189" s="276">
        <v>0</v>
      </c>
      <c r="K189" s="276">
        <v>0</v>
      </c>
      <c r="L189" s="276">
        <v>59.4</v>
      </c>
      <c r="M189" s="276">
        <v>29.5</v>
      </c>
      <c r="N189" s="276">
        <v>37.6</v>
      </c>
      <c r="O189" s="276">
        <v>46.8</v>
      </c>
      <c r="P189" s="276">
        <v>14.8</v>
      </c>
      <c r="Q189" s="276">
        <v>43.1</v>
      </c>
      <c r="R189" s="277">
        <v>0.38800000000000001</v>
      </c>
      <c r="S189" s="277">
        <v>0.39200000000000002</v>
      </c>
      <c r="T189" s="277">
        <v>0.39600000000000002</v>
      </c>
      <c r="U189" s="277">
        <v>0.39800000000000002</v>
      </c>
      <c r="V189" s="288">
        <f t="shared" si="61"/>
        <v>0</v>
      </c>
      <c r="W189" s="288">
        <f t="shared" si="62"/>
        <v>0</v>
      </c>
      <c r="X189" s="288">
        <f t="shared" si="63"/>
        <v>42.166666666666664</v>
      </c>
      <c r="Y189" s="289">
        <f t="shared" si="64"/>
        <v>34.9</v>
      </c>
      <c r="Z189" s="898"/>
      <c r="AA189" s="879"/>
      <c r="AB189" s="879"/>
      <c r="AC189" s="879"/>
      <c r="AD189" s="879"/>
      <c r="AE189" s="879"/>
      <c r="AF189" s="879"/>
      <c r="AG189" s="879"/>
      <c r="AH189" s="879"/>
      <c r="AI189" s="883"/>
      <c r="AJ189" s="883"/>
    </row>
    <row r="190" spans="1:36" ht="18.75" x14ac:dyDescent="0.25">
      <c r="A190" s="886"/>
      <c r="B190" s="1294"/>
      <c r="C190" s="901"/>
      <c r="D190" s="922"/>
      <c r="E190" s="280" t="s">
        <v>982</v>
      </c>
      <c r="F190" s="280">
        <v>15</v>
      </c>
      <c r="G190" s="280">
        <v>22.1</v>
      </c>
      <c r="H190" s="280">
        <v>25</v>
      </c>
      <c r="I190" s="280">
        <v>4</v>
      </c>
      <c r="J190" s="280">
        <v>13</v>
      </c>
      <c r="K190" s="280">
        <v>15</v>
      </c>
      <c r="L190" s="280">
        <v>0</v>
      </c>
      <c r="M190" s="280">
        <v>0</v>
      </c>
      <c r="N190" s="280">
        <v>0</v>
      </c>
      <c r="O190" s="280">
        <v>0</v>
      </c>
      <c r="P190" s="280">
        <v>0</v>
      </c>
      <c r="Q190" s="280">
        <v>0</v>
      </c>
      <c r="R190" s="277">
        <v>0.38800000000000001</v>
      </c>
      <c r="S190" s="277">
        <v>0.39200000000000002</v>
      </c>
      <c r="T190" s="277">
        <v>0.39600000000000002</v>
      </c>
      <c r="U190" s="277">
        <v>0.39800000000000002</v>
      </c>
      <c r="V190" s="288">
        <f t="shared" si="61"/>
        <v>20.7</v>
      </c>
      <c r="W190" s="288">
        <f t="shared" si="62"/>
        <v>10.666666666666666</v>
      </c>
      <c r="X190" s="288">
        <f t="shared" si="63"/>
        <v>0</v>
      </c>
      <c r="Y190" s="289">
        <f t="shared" si="64"/>
        <v>0</v>
      </c>
      <c r="Z190" s="898"/>
      <c r="AA190" s="879"/>
      <c r="AB190" s="879"/>
      <c r="AC190" s="879"/>
      <c r="AD190" s="879"/>
      <c r="AE190" s="879"/>
      <c r="AF190" s="879"/>
      <c r="AG190" s="879"/>
      <c r="AH190" s="879"/>
      <c r="AI190" s="883"/>
      <c r="AJ190" s="883"/>
    </row>
    <row r="191" spans="1:36" ht="18.75" x14ac:dyDescent="0.25">
      <c r="A191" s="886"/>
      <c r="B191" s="1294"/>
      <c r="C191" s="901"/>
      <c r="D191" s="922"/>
      <c r="E191" s="276" t="s">
        <v>983</v>
      </c>
      <c r="F191" s="276">
        <v>0</v>
      </c>
      <c r="G191" s="276">
        <v>0</v>
      </c>
      <c r="H191" s="276">
        <v>0</v>
      </c>
      <c r="I191" s="276">
        <v>0</v>
      </c>
      <c r="J191" s="276">
        <v>0</v>
      </c>
      <c r="K191" s="276">
        <v>0</v>
      </c>
      <c r="L191" s="276">
        <v>0</v>
      </c>
      <c r="M191" s="276">
        <v>0</v>
      </c>
      <c r="N191" s="276">
        <v>0</v>
      </c>
      <c r="O191" s="276">
        <v>0</v>
      </c>
      <c r="P191" s="276">
        <v>0</v>
      </c>
      <c r="Q191" s="276">
        <v>0</v>
      </c>
      <c r="R191" s="277">
        <v>0.38800000000000001</v>
      </c>
      <c r="S191" s="277">
        <v>0.39200000000000002</v>
      </c>
      <c r="T191" s="277">
        <v>0.39600000000000002</v>
      </c>
      <c r="U191" s="277">
        <v>0.39800000000000002</v>
      </c>
      <c r="V191" s="288">
        <f t="shared" si="61"/>
        <v>0</v>
      </c>
      <c r="W191" s="288">
        <f t="shared" si="62"/>
        <v>0</v>
      </c>
      <c r="X191" s="288">
        <f t="shared" si="63"/>
        <v>0</v>
      </c>
      <c r="Y191" s="289">
        <f t="shared" si="64"/>
        <v>0</v>
      </c>
      <c r="Z191" s="898"/>
      <c r="AA191" s="879"/>
      <c r="AB191" s="879"/>
      <c r="AC191" s="879"/>
      <c r="AD191" s="879"/>
      <c r="AE191" s="879"/>
      <c r="AF191" s="879"/>
      <c r="AG191" s="879"/>
      <c r="AH191" s="879"/>
      <c r="AI191" s="883"/>
      <c r="AJ191" s="883"/>
    </row>
    <row r="192" spans="1:36" ht="18.75" x14ac:dyDescent="0.25">
      <c r="A192" s="886"/>
      <c r="B192" s="1294"/>
      <c r="C192" s="901"/>
      <c r="D192" s="922"/>
      <c r="E192" s="280" t="s">
        <v>984</v>
      </c>
      <c r="F192" s="280">
        <v>53.4</v>
      </c>
      <c r="G192" s="280">
        <v>57.9</v>
      </c>
      <c r="H192" s="280">
        <v>53.1</v>
      </c>
      <c r="I192" s="280">
        <v>19</v>
      </c>
      <c r="J192" s="280">
        <v>23</v>
      </c>
      <c r="K192" s="280">
        <v>21</v>
      </c>
      <c r="L192" s="280">
        <v>70.8</v>
      </c>
      <c r="M192" s="280">
        <v>55.4</v>
      </c>
      <c r="N192" s="280">
        <v>91.1</v>
      </c>
      <c r="O192" s="280">
        <v>15.9</v>
      </c>
      <c r="P192" s="280">
        <v>18.7</v>
      </c>
      <c r="Q192" s="280">
        <v>24.8</v>
      </c>
      <c r="R192" s="281">
        <v>0.38800000000000001</v>
      </c>
      <c r="S192" s="281">
        <v>0.39200000000000002</v>
      </c>
      <c r="T192" s="281">
        <v>0.39600000000000002</v>
      </c>
      <c r="U192" s="281">
        <v>0.39800000000000002</v>
      </c>
      <c r="V192" s="288">
        <f t="shared" si="61"/>
        <v>54.800000000000004</v>
      </c>
      <c r="W192" s="288">
        <f t="shared" si="62"/>
        <v>21</v>
      </c>
      <c r="X192" s="288">
        <f t="shared" si="63"/>
        <v>72.433333333333323</v>
      </c>
      <c r="Y192" s="289">
        <f t="shared" si="64"/>
        <v>19.8</v>
      </c>
      <c r="Z192" s="898"/>
      <c r="AA192" s="879"/>
      <c r="AB192" s="879"/>
      <c r="AC192" s="879"/>
      <c r="AD192" s="879"/>
      <c r="AE192" s="879"/>
      <c r="AF192" s="879"/>
      <c r="AG192" s="879"/>
      <c r="AH192" s="879"/>
      <c r="AI192" s="883"/>
      <c r="AJ192" s="883"/>
    </row>
    <row r="193" spans="1:36" ht="18.75" x14ac:dyDescent="0.25">
      <c r="A193" s="886"/>
      <c r="B193" s="1294"/>
      <c r="C193" s="901"/>
      <c r="D193" s="922"/>
      <c r="E193" s="276" t="s">
        <v>40</v>
      </c>
      <c r="F193" s="276">
        <v>0.1</v>
      </c>
      <c r="G193" s="276">
        <v>0.1</v>
      </c>
      <c r="H193" s="276">
        <v>0.1</v>
      </c>
      <c r="I193" s="276">
        <v>0.1</v>
      </c>
      <c r="J193" s="276">
        <v>0.1</v>
      </c>
      <c r="K193" s="276">
        <v>0.1</v>
      </c>
      <c r="L193" s="276">
        <v>0.3</v>
      </c>
      <c r="M193" s="276">
        <v>0.2</v>
      </c>
      <c r="N193" s="276">
        <v>0.1</v>
      </c>
      <c r="O193" s="276">
        <v>7.7</v>
      </c>
      <c r="P193" s="276">
        <v>3.5</v>
      </c>
      <c r="Q193" s="276">
        <v>0.2</v>
      </c>
      <c r="R193" s="277">
        <v>0.38800000000000001</v>
      </c>
      <c r="S193" s="277">
        <v>0.39200000000000002</v>
      </c>
      <c r="T193" s="277">
        <v>0.39600000000000002</v>
      </c>
      <c r="U193" s="277">
        <v>0.39800000000000002</v>
      </c>
      <c r="V193" s="288">
        <f t="shared" si="61"/>
        <v>0.10000000000000002</v>
      </c>
      <c r="W193" s="288">
        <f t="shared" si="62"/>
        <v>0.10000000000000002</v>
      </c>
      <c r="X193" s="288">
        <f t="shared" si="63"/>
        <v>0.19999999999999998</v>
      </c>
      <c r="Y193" s="289">
        <f t="shared" si="64"/>
        <v>3.7999999999999994</v>
      </c>
      <c r="Z193" s="898"/>
      <c r="AA193" s="879"/>
      <c r="AB193" s="879"/>
      <c r="AC193" s="879"/>
      <c r="AD193" s="879"/>
      <c r="AE193" s="879"/>
      <c r="AF193" s="879"/>
      <c r="AG193" s="879"/>
      <c r="AH193" s="879"/>
      <c r="AI193" s="883"/>
      <c r="AJ193" s="883"/>
    </row>
    <row r="194" spans="1:36" ht="18.75" x14ac:dyDescent="0.25">
      <c r="A194" s="886"/>
      <c r="B194" s="1294"/>
      <c r="C194" s="901"/>
      <c r="D194" s="922"/>
      <c r="E194" s="280" t="s">
        <v>985</v>
      </c>
      <c r="F194" s="280">
        <v>1.2</v>
      </c>
      <c r="G194" s="280">
        <v>0</v>
      </c>
      <c r="H194" s="280">
        <v>0.2</v>
      </c>
      <c r="I194" s="280">
        <v>1.1000000000000001</v>
      </c>
      <c r="J194" s="280">
        <v>0</v>
      </c>
      <c r="K194" s="280">
        <v>0.2</v>
      </c>
      <c r="L194" s="280">
        <v>0</v>
      </c>
      <c r="M194" s="280">
        <v>0</v>
      </c>
      <c r="N194" s="280">
        <v>0</v>
      </c>
      <c r="O194" s="280">
        <v>0</v>
      </c>
      <c r="P194" s="280">
        <v>0</v>
      </c>
      <c r="Q194" s="280">
        <v>0</v>
      </c>
      <c r="R194" s="281">
        <v>0.38800000000000001</v>
      </c>
      <c r="S194" s="281">
        <v>0.39200000000000002</v>
      </c>
      <c r="T194" s="281">
        <v>0.39600000000000002</v>
      </c>
      <c r="U194" s="281">
        <v>0.39800000000000002</v>
      </c>
      <c r="V194" s="288">
        <f t="shared" si="61"/>
        <v>0.7</v>
      </c>
      <c r="W194" s="288">
        <f t="shared" si="62"/>
        <v>0.65</v>
      </c>
      <c r="X194" s="288">
        <f t="shared" si="63"/>
        <v>0</v>
      </c>
      <c r="Y194" s="289">
        <f t="shared" si="64"/>
        <v>0</v>
      </c>
      <c r="Z194" s="898"/>
      <c r="AA194" s="879"/>
      <c r="AB194" s="879"/>
      <c r="AC194" s="879"/>
      <c r="AD194" s="879"/>
      <c r="AE194" s="879"/>
      <c r="AF194" s="879"/>
      <c r="AG194" s="879"/>
      <c r="AH194" s="879"/>
      <c r="AI194" s="883"/>
      <c r="AJ194" s="883"/>
    </row>
    <row r="195" spans="1:36" ht="18.75" x14ac:dyDescent="0.25">
      <c r="A195" s="886"/>
      <c r="B195" s="1294"/>
      <c r="C195" s="901"/>
      <c r="D195" s="922"/>
      <c r="E195" s="276" t="s">
        <v>515</v>
      </c>
      <c r="F195" s="276">
        <v>0</v>
      </c>
      <c r="G195" s="276">
        <v>0</v>
      </c>
      <c r="H195" s="276">
        <v>0</v>
      </c>
      <c r="I195" s="276">
        <v>0</v>
      </c>
      <c r="J195" s="276">
        <v>0</v>
      </c>
      <c r="K195" s="276">
        <v>0</v>
      </c>
      <c r="L195" s="276">
        <v>0</v>
      </c>
      <c r="M195" s="276">
        <v>0</v>
      </c>
      <c r="N195" s="276">
        <v>0</v>
      </c>
      <c r="O195" s="276">
        <v>0</v>
      </c>
      <c r="P195" s="276">
        <v>0</v>
      </c>
      <c r="Q195" s="276">
        <v>0</v>
      </c>
      <c r="R195" s="277">
        <v>0.38800000000000001</v>
      </c>
      <c r="S195" s="277">
        <v>0.39200000000000002</v>
      </c>
      <c r="T195" s="277">
        <v>0.39600000000000002</v>
      </c>
      <c r="U195" s="277">
        <v>0.39800000000000002</v>
      </c>
      <c r="V195" s="288">
        <f t="shared" si="61"/>
        <v>0</v>
      </c>
      <c r="W195" s="288">
        <f t="shared" si="62"/>
        <v>0</v>
      </c>
      <c r="X195" s="288">
        <f t="shared" si="63"/>
        <v>0</v>
      </c>
      <c r="Y195" s="289">
        <f t="shared" si="64"/>
        <v>0</v>
      </c>
      <c r="Z195" s="898"/>
      <c r="AA195" s="879"/>
      <c r="AB195" s="879"/>
      <c r="AC195" s="879"/>
      <c r="AD195" s="879"/>
      <c r="AE195" s="879"/>
      <c r="AF195" s="879"/>
      <c r="AG195" s="879"/>
      <c r="AH195" s="879"/>
      <c r="AI195" s="883"/>
      <c r="AJ195" s="883"/>
    </row>
    <row r="196" spans="1:36" ht="18.75" x14ac:dyDescent="0.25">
      <c r="A196" s="886"/>
      <c r="B196" s="1294"/>
      <c r="C196" s="901"/>
      <c r="D196" s="922"/>
      <c r="E196" s="280" t="s">
        <v>986</v>
      </c>
      <c r="F196" s="280">
        <v>8.6</v>
      </c>
      <c r="G196" s="280">
        <v>26</v>
      </c>
      <c r="H196" s="280">
        <v>11</v>
      </c>
      <c r="I196" s="280">
        <v>12</v>
      </c>
      <c r="J196" s="280">
        <v>32</v>
      </c>
      <c r="K196" s="280">
        <v>4</v>
      </c>
      <c r="L196" s="280">
        <v>10.1</v>
      </c>
      <c r="M196" s="280">
        <v>56.1</v>
      </c>
      <c r="N196" s="280">
        <v>29.5</v>
      </c>
      <c r="O196" s="280">
        <v>12.8</v>
      </c>
      <c r="P196" s="280">
        <v>27</v>
      </c>
      <c r="Q196" s="280">
        <v>14.5</v>
      </c>
      <c r="R196" s="281">
        <v>0.38800000000000001</v>
      </c>
      <c r="S196" s="281">
        <v>0.39200000000000002</v>
      </c>
      <c r="T196" s="281">
        <v>0.39600000000000002</v>
      </c>
      <c r="U196" s="281">
        <v>0.39800000000000002</v>
      </c>
      <c r="V196" s="288">
        <f t="shared" si="61"/>
        <v>15.200000000000001</v>
      </c>
      <c r="W196" s="288">
        <f t="shared" si="62"/>
        <v>16</v>
      </c>
      <c r="X196" s="288">
        <f t="shared" si="63"/>
        <v>31.900000000000002</v>
      </c>
      <c r="Y196" s="289">
        <f t="shared" si="64"/>
        <v>18.099999999999998</v>
      </c>
      <c r="Z196" s="898"/>
      <c r="AA196" s="879"/>
      <c r="AB196" s="879"/>
      <c r="AC196" s="879"/>
      <c r="AD196" s="879"/>
      <c r="AE196" s="879"/>
      <c r="AF196" s="879"/>
      <c r="AG196" s="879"/>
      <c r="AH196" s="879"/>
      <c r="AI196" s="883"/>
      <c r="AJ196" s="883"/>
    </row>
    <row r="197" spans="1:36" ht="18.75" x14ac:dyDescent="0.25">
      <c r="A197" s="886"/>
      <c r="B197" s="1294"/>
      <c r="C197" s="901"/>
      <c r="D197" s="922"/>
      <c r="E197" s="276" t="s">
        <v>987</v>
      </c>
      <c r="F197" s="276">
        <v>9.4</v>
      </c>
      <c r="G197" s="276">
        <v>6.3</v>
      </c>
      <c r="H197" s="276">
        <v>6.4</v>
      </c>
      <c r="I197" s="276">
        <v>8.9</v>
      </c>
      <c r="J197" s="276">
        <v>6.3</v>
      </c>
      <c r="K197" s="276">
        <v>6.4</v>
      </c>
      <c r="L197" s="276">
        <v>6.5</v>
      </c>
      <c r="M197" s="276">
        <v>6.8</v>
      </c>
      <c r="N197" s="276">
        <v>9</v>
      </c>
      <c r="O197" s="276">
        <v>5.6</v>
      </c>
      <c r="P197" s="276">
        <v>5.9</v>
      </c>
      <c r="Q197" s="276">
        <v>8.3000000000000007</v>
      </c>
      <c r="R197" s="277">
        <v>0.38800000000000001</v>
      </c>
      <c r="S197" s="277">
        <v>0.39200000000000002</v>
      </c>
      <c r="T197" s="277">
        <v>0.39600000000000002</v>
      </c>
      <c r="U197" s="277">
        <v>0.39800000000000002</v>
      </c>
      <c r="V197" s="288">
        <f t="shared" si="61"/>
        <v>7.3666666666666671</v>
      </c>
      <c r="W197" s="288">
        <f t="shared" si="62"/>
        <v>7.2</v>
      </c>
      <c r="X197" s="288">
        <f t="shared" si="63"/>
        <v>7.4333333333333336</v>
      </c>
      <c r="Y197" s="289">
        <f t="shared" si="64"/>
        <v>6.6000000000000005</v>
      </c>
      <c r="Z197" s="898"/>
      <c r="AA197" s="879"/>
      <c r="AB197" s="879"/>
      <c r="AC197" s="879"/>
      <c r="AD197" s="879"/>
      <c r="AE197" s="879"/>
      <c r="AF197" s="879"/>
      <c r="AG197" s="879"/>
      <c r="AH197" s="879"/>
      <c r="AI197" s="883"/>
      <c r="AJ197" s="883"/>
    </row>
    <row r="198" spans="1:36" ht="18.75" x14ac:dyDescent="0.25">
      <c r="A198" s="886"/>
      <c r="B198" s="1294"/>
      <c r="C198" s="901"/>
      <c r="D198" s="922"/>
      <c r="E198" s="280" t="s">
        <v>988</v>
      </c>
      <c r="F198" s="280">
        <v>14.3</v>
      </c>
      <c r="G198" s="280">
        <v>8.8000000000000007</v>
      </c>
      <c r="H198" s="280">
        <v>15.4</v>
      </c>
      <c r="I198" s="280">
        <v>18</v>
      </c>
      <c r="J198" s="280">
        <v>12</v>
      </c>
      <c r="K198" s="280">
        <v>19</v>
      </c>
      <c r="L198" s="280">
        <v>10.9</v>
      </c>
      <c r="M198" s="280">
        <v>19.5</v>
      </c>
      <c r="N198" s="280">
        <v>18.100000000000001</v>
      </c>
      <c r="O198" s="280">
        <v>25.8</v>
      </c>
      <c r="P198" s="280">
        <v>34.6</v>
      </c>
      <c r="Q198" s="280">
        <v>23.8</v>
      </c>
      <c r="R198" s="281">
        <v>0.38800000000000001</v>
      </c>
      <c r="S198" s="281">
        <v>0.39200000000000002</v>
      </c>
      <c r="T198" s="281">
        <v>0.39600000000000002</v>
      </c>
      <c r="U198" s="281">
        <v>0.39800000000000002</v>
      </c>
      <c r="V198" s="288">
        <f t="shared" si="61"/>
        <v>12.833333333333334</v>
      </c>
      <c r="W198" s="288">
        <f t="shared" si="62"/>
        <v>16.333333333333332</v>
      </c>
      <c r="X198" s="288">
        <f t="shared" si="63"/>
        <v>16.166666666666668</v>
      </c>
      <c r="Y198" s="289">
        <f t="shared" si="64"/>
        <v>28.066666666666666</v>
      </c>
      <c r="Z198" s="898"/>
      <c r="AA198" s="879"/>
      <c r="AB198" s="879"/>
      <c r="AC198" s="879"/>
      <c r="AD198" s="879"/>
      <c r="AE198" s="879"/>
      <c r="AF198" s="879"/>
      <c r="AG198" s="879"/>
      <c r="AH198" s="879"/>
      <c r="AI198" s="883"/>
      <c r="AJ198" s="883"/>
    </row>
    <row r="199" spans="1:36" ht="18.75" x14ac:dyDescent="0.25">
      <c r="A199" s="886"/>
      <c r="B199" s="1294"/>
      <c r="C199" s="901"/>
      <c r="D199" s="922"/>
      <c r="E199" s="276" t="s">
        <v>989</v>
      </c>
      <c r="F199" s="276">
        <v>7</v>
      </c>
      <c r="G199" s="276">
        <v>12.3</v>
      </c>
      <c r="H199" s="276">
        <v>11.1</v>
      </c>
      <c r="I199" s="276">
        <v>12</v>
      </c>
      <c r="J199" s="276">
        <v>18</v>
      </c>
      <c r="K199" s="276">
        <v>15</v>
      </c>
      <c r="L199" s="276">
        <v>6.1</v>
      </c>
      <c r="M199" s="276">
        <v>17.2</v>
      </c>
      <c r="N199" s="276">
        <v>11</v>
      </c>
      <c r="O199" s="276">
        <v>34.299999999999997</v>
      </c>
      <c r="P199" s="276">
        <v>19.600000000000001</v>
      </c>
      <c r="Q199" s="276">
        <v>28.2</v>
      </c>
      <c r="R199" s="277">
        <v>0.38800000000000001</v>
      </c>
      <c r="S199" s="277">
        <v>0.39200000000000002</v>
      </c>
      <c r="T199" s="277">
        <v>0.39600000000000002</v>
      </c>
      <c r="U199" s="277">
        <v>0.39800000000000002</v>
      </c>
      <c r="V199" s="288">
        <f t="shared" si="61"/>
        <v>10.133333333333333</v>
      </c>
      <c r="W199" s="288">
        <f t="shared" si="62"/>
        <v>15</v>
      </c>
      <c r="X199" s="288">
        <f t="shared" si="63"/>
        <v>11.433333333333332</v>
      </c>
      <c r="Y199" s="289">
        <f t="shared" si="64"/>
        <v>27.366666666666664</v>
      </c>
      <c r="Z199" s="898"/>
      <c r="AA199" s="879"/>
      <c r="AB199" s="879"/>
      <c r="AC199" s="879"/>
      <c r="AD199" s="879"/>
      <c r="AE199" s="879"/>
      <c r="AF199" s="879"/>
      <c r="AG199" s="879"/>
      <c r="AH199" s="879"/>
      <c r="AI199" s="883"/>
      <c r="AJ199" s="883"/>
    </row>
    <row r="200" spans="1:36" ht="18.75" x14ac:dyDescent="0.25">
      <c r="A200" s="886"/>
      <c r="B200" s="1294"/>
      <c r="C200" s="901"/>
      <c r="D200" s="922"/>
      <c r="E200" s="280" t="s">
        <v>990</v>
      </c>
      <c r="F200" s="280">
        <v>0</v>
      </c>
      <c r="G200" s="280">
        <v>0</v>
      </c>
      <c r="H200" s="280">
        <v>0</v>
      </c>
      <c r="I200" s="280">
        <v>0</v>
      </c>
      <c r="J200" s="280">
        <v>0</v>
      </c>
      <c r="K200" s="280">
        <v>0</v>
      </c>
      <c r="L200" s="280">
        <v>0</v>
      </c>
      <c r="M200" s="280">
        <v>0</v>
      </c>
      <c r="N200" s="280">
        <v>0</v>
      </c>
      <c r="O200" s="280">
        <v>0</v>
      </c>
      <c r="P200" s="280">
        <v>0</v>
      </c>
      <c r="Q200" s="280">
        <v>0</v>
      </c>
      <c r="R200" s="281">
        <v>0.38800000000000001</v>
      </c>
      <c r="S200" s="281">
        <v>0.39200000000000002</v>
      </c>
      <c r="T200" s="281">
        <v>0.39600000000000002</v>
      </c>
      <c r="U200" s="281">
        <v>0.39800000000000002</v>
      </c>
      <c r="V200" s="288">
        <f t="shared" si="61"/>
        <v>0</v>
      </c>
      <c r="W200" s="288">
        <f t="shared" si="62"/>
        <v>0</v>
      </c>
      <c r="X200" s="288">
        <f t="shared" si="63"/>
        <v>0</v>
      </c>
      <c r="Y200" s="289">
        <f t="shared" si="64"/>
        <v>0</v>
      </c>
      <c r="Z200" s="898"/>
      <c r="AA200" s="879"/>
      <c r="AB200" s="879"/>
      <c r="AC200" s="879"/>
      <c r="AD200" s="879"/>
      <c r="AE200" s="879"/>
      <c r="AF200" s="879"/>
      <c r="AG200" s="879"/>
      <c r="AH200" s="879"/>
      <c r="AI200" s="883"/>
      <c r="AJ200" s="883"/>
    </row>
    <row r="201" spans="1:36" ht="18.75" x14ac:dyDescent="0.25">
      <c r="A201" s="886"/>
      <c r="B201" s="1294"/>
      <c r="C201" s="901"/>
      <c r="D201" s="922"/>
      <c r="E201" s="276" t="s">
        <v>991</v>
      </c>
      <c r="F201" s="276">
        <v>56</v>
      </c>
      <c r="G201" s="276">
        <v>42.1</v>
      </c>
      <c r="H201" s="276">
        <v>35.700000000000003</v>
      </c>
      <c r="I201" s="276">
        <v>16</v>
      </c>
      <c r="J201" s="276">
        <v>15</v>
      </c>
      <c r="K201" s="276">
        <v>12</v>
      </c>
      <c r="L201" s="276">
        <v>48.7</v>
      </c>
      <c r="M201" s="276">
        <v>50.4</v>
      </c>
      <c r="N201" s="276">
        <v>43.7</v>
      </c>
      <c r="O201" s="276">
        <v>37.9</v>
      </c>
      <c r="P201" s="276">
        <v>48.9</v>
      </c>
      <c r="Q201" s="276">
        <v>43.8</v>
      </c>
      <c r="R201" s="277">
        <v>0.38800000000000001</v>
      </c>
      <c r="S201" s="277">
        <v>0.39200000000000002</v>
      </c>
      <c r="T201" s="277">
        <v>0.39600000000000002</v>
      </c>
      <c r="U201" s="277">
        <v>0.39800000000000002</v>
      </c>
      <c r="V201" s="288">
        <f t="shared" si="61"/>
        <v>44.6</v>
      </c>
      <c r="W201" s="288">
        <f t="shared" si="62"/>
        <v>14.333333333333334</v>
      </c>
      <c r="X201" s="288">
        <f t="shared" si="63"/>
        <v>47.6</v>
      </c>
      <c r="Y201" s="289">
        <f t="shared" si="64"/>
        <v>43.533333333333331</v>
      </c>
      <c r="Z201" s="898"/>
      <c r="AA201" s="879"/>
      <c r="AB201" s="879"/>
      <c r="AC201" s="879"/>
      <c r="AD201" s="879"/>
      <c r="AE201" s="879"/>
      <c r="AF201" s="879"/>
      <c r="AG201" s="879"/>
      <c r="AH201" s="879"/>
      <c r="AI201" s="883"/>
      <c r="AJ201" s="883"/>
    </row>
    <row r="202" spans="1:36" ht="18.75" x14ac:dyDescent="0.25">
      <c r="A202" s="886"/>
      <c r="B202" s="1294"/>
      <c r="C202" s="901"/>
      <c r="D202" s="922"/>
      <c r="E202" s="280" t="s">
        <v>992</v>
      </c>
      <c r="F202" s="280">
        <v>0</v>
      </c>
      <c r="G202" s="280">
        <v>0</v>
      </c>
      <c r="H202" s="280">
        <v>0</v>
      </c>
      <c r="I202" s="280">
        <v>0</v>
      </c>
      <c r="J202" s="280">
        <v>0</v>
      </c>
      <c r="K202" s="280">
        <v>0</v>
      </c>
      <c r="L202" s="280"/>
      <c r="M202" s="280"/>
      <c r="N202" s="280"/>
      <c r="O202" s="280"/>
      <c r="P202" s="280"/>
      <c r="Q202" s="280"/>
      <c r="R202" s="281">
        <v>0.38900000000000001</v>
      </c>
      <c r="S202" s="281">
        <v>0.38900000000000001</v>
      </c>
      <c r="T202" s="281">
        <v>0.38900000000000001</v>
      </c>
      <c r="U202" s="281">
        <v>0.38900000000000001</v>
      </c>
      <c r="V202" s="288">
        <f t="shared" si="61"/>
        <v>0</v>
      </c>
      <c r="W202" s="288">
        <f t="shared" si="62"/>
        <v>0</v>
      </c>
      <c r="X202" s="288">
        <f t="shared" si="63"/>
        <v>0</v>
      </c>
      <c r="Y202" s="289">
        <f t="shared" si="64"/>
        <v>0</v>
      </c>
      <c r="Z202" s="898"/>
      <c r="AA202" s="879"/>
      <c r="AB202" s="879"/>
      <c r="AC202" s="879"/>
      <c r="AD202" s="879"/>
      <c r="AE202" s="879"/>
      <c r="AF202" s="879"/>
      <c r="AG202" s="879"/>
      <c r="AH202" s="879"/>
      <c r="AI202" s="883"/>
      <c r="AJ202" s="883"/>
    </row>
    <row r="203" spans="1:36" ht="18.75" x14ac:dyDescent="0.25">
      <c r="A203" s="886"/>
      <c r="B203" s="1294"/>
      <c r="C203" s="901"/>
      <c r="D203" s="922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  <c r="P203" s="276"/>
      <c r="Q203" s="276"/>
      <c r="R203" s="277"/>
      <c r="S203" s="277"/>
      <c r="T203" s="277"/>
      <c r="U203" s="277"/>
      <c r="V203" s="288">
        <f t="shared" si="61"/>
        <v>0</v>
      </c>
      <c r="W203" s="288">
        <f t="shared" si="62"/>
        <v>0</v>
      </c>
      <c r="X203" s="288">
        <f t="shared" si="63"/>
        <v>0</v>
      </c>
      <c r="Y203" s="289">
        <f t="shared" si="64"/>
        <v>0</v>
      </c>
      <c r="Z203" s="898"/>
      <c r="AA203" s="879"/>
      <c r="AB203" s="879"/>
      <c r="AC203" s="879"/>
      <c r="AD203" s="879"/>
      <c r="AE203" s="879"/>
      <c r="AF203" s="879"/>
      <c r="AG203" s="879"/>
      <c r="AH203" s="879"/>
      <c r="AI203" s="883"/>
      <c r="AJ203" s="883"/>
    </row>
    <row r="204" spans="1:36" ht="18.75" x14ac:dyDescent="0.25">
      <c r="A204" s="886"/>
      <c r="B204" s="1294"/>
      <c r="C204" s="901"/>
      <c r="D204" s="922"/>
      <c r="E204" s="280"/>
      <c r="F204" s="280"/>
      <c r="G204" s="280"/>
      <c r="H204" s="280"/>
      <c r="I204" s="280"/>
      <c r="J204" s="280"/>
      <c r="K204" s="280"/>
      <c r="L204" s="280"/>
      <c r="M204" s="280"/>
      <c r="N204" s="280"/>
      <c r="O204" s="280"/>
      <c r="P204" s="280"/>
      <c r="Q204" s="280"/>
      <c r="R204" s="281"/>
      <c r="S204" s="281"/>
      <c r="T204" s="281"/>
      <c r="U204" s="281"/>
      <c r="V204" s="288">
        <f t="shared" si="61"/>
        <v>0</v>
      </c>
      <c r="W204" s="288">
        <f t="shared" si="62"/>
        <v>0</v>
      </c>
      <c r="X204" s="288">
        <f t="shared" si="63"/>
        <v>0</v>
      </c>
      <c r="Y204" s="289">
        <f t="shared" si="64"/>
        <v>0</v>
      </c>
      <c r="Z204" s="898"/>
      <c r="AA204" s="879"/>
      <c r="AB204" s="879"/>
      <c r="AC204" s="879"/>
      <c r="AD204" s="879"/>
      <c r="AE204" s="879"/>
      <c r="AF204" s="879"/>
      <c r="AG204" s="879"/>
      <c r="AH204" s="879"/>
      <c r="AI204" s="883"/>
      <c r="AJ204" s="883"/>
    </row>
    <row r="205" spans="1:36" ht="18.75" x14ac:dyDescent="0.25">
      <c r="A205" s="886"/>
      <c r="B205" s="1294"/>
      <c r="C205" s="901"/>
      <c r="D205" s="922"/>
      <c r="E205" s="276"/>
      <c r="F205" s="276"/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  <c r="Q205" s="276"/>
      <c r="R205" s="277"/>
      <c r="S205" s="277"/>
      <c r="T205" s="277"/>
      <c r="U205" s="277"/>
      <c r="V205" s="288">
        <f t="shared" si="61"/>
        <v>0</v>
      </c>
      <c r="W205" s="288">
        <f t="shared" si="62"/>
        <v>0</v>
      </c>
      <c r="X205" s="288">
        <f t="shared" si="63"/>
        <v>0</v>
      </c>
      <c r="Y205" s="289">
        <f t="shared" si="64"/>
        <v>0</v>
      </c>
      <c r="Z205" s="898"/>
      <c r="AA205" s="879"/>
      <c r="AB205" s="879"/>
      <c r="AC205" s="879"/>
      <c r="AD205" s="879"/>
      <c r="AE205" s="879"/>
      <c r="AF205" s="879"/>
      <c r="AG205" s="879"/>
      <c r="AH205" s="879"/>
      <c r="AI205" s="883"/>
      <c r="AJ205" s="883"/>
    </row>
    <row r="206" spans="1:36" ht="18.75" x14ac:dyDescent="0.25">
      <c r="A206" s="886"/>
      <c r="B206" s="1294"/>
      <c r="C206" s="901"/>
      <c r="D206" s="922"/>
      <c r="E206" s="280"/>
      <c r="F206" s="280"/>
      <c r="G206" s="280"/>
      <c r="H206" s="280"/>
      <c r="I206" s="280"/>
      <c r="J206" s="280"/>
      <c r="K206" s="280"/>
      <c r="L206" s="280"/>
      <c r="M206" s="280"/>
      <c r="N206" s="280"/>
      <c r="O206" s="280"/>
      <c r="P206" s="280"/>
      <c r="Q206" s="280"/>
      <c r="R206" s="281"/>
      <c r="S206" s="281"/>
      <c r="T206" s="281"/>
      <c r="U206" s="281"/>
      <c r="V206" s="288">
        <f t="shared" si="61"/>
        <v>0</v>
      </c>
      <c r="W206" s="288">
        <f t="shared" si="62"/>
        <v>0</v>
      </c>
      <c r="X206" s="288">
        <f t="shared" si="63"/>
        <v>0</v>
      </c>
      <c r="Y206" s="289">
        <f t="shared" si="64"/>
        <v>0</v>
      </c>
      <c r="Z206" s="898"/>
      <c r="AA206" s="879"/>
      <c r="AB206" s="879"/>
      <c r="AC206" s="879"/>
      <c r="AD206" s="879"/>
      <c r="AE206" s="879"/>
      <c r="AF206" s="879"/>
      <c r="AG206" s="879"/>
      <c r="AH206" s="879"/>
      <c r="AI206" s="883"/>
      <c r="AJ206" s="883"/>
    </row>
    <row r="207" spans="1:36" ht="19.5" thickBot="1" x14ac:dyDescent="0.3">
      <c r="A207" s="887"/>
      <c r="B207" s="1295"/>
      <c r="C207" s="902"/>
      <c r="D207" s="923"/>
      <c r="E207" s="282"/>
      <c r="F207" s="282"/>
      <c r="G207" s="282"/>
      <c r="H207" s="282"/>
      <c r="I207" s="282"/>
      <c r="J207" s="282"/>
      <c r="K207" s="282"/>
      <c r="L207" s="282"/>
      <c r="M207" s="282"/>
      <c r="N207" s="282"/>
      <c r="O207" s="282"/>
      <c r="P207" s="282"/>
      <c r="Q207" s="282"/>
      <c r="R207" s="283"/>
      <c r="S207" s="283"/>
      <c r="T207" s="283"/>
      <c r="U207" s="283"/>
      <c r="V207" s="294">
        <f t="shared" si="61"/>
        <v>0</v>
      </c>
      <c r="W207" s="294">
        <f t="shared" si="62"/>
        <v>0</v>
      </c>
      <c r="X207" s="294">
        <f t="shared" si="63"/>
        <v>0</v>
      </c>
      <c r="Y207" s="295">
        <f t="shared" si="64"/>
        <v>0</v>
      </c>
      <c r="Z207" s="899"/>
      <c r="AA207" s="880"/>
      <c r="AB207" s="880"/>
      <c r="AC207" s="880"/>
      <c r="AD207" s="880"/>
      <c r="AE207" s="880"/>
      <c r="AF207" s="880"/>
      <c r="AG207" s="880"/>
      <c r="AH207" s="880"/>
      <c r="AI207" s="884"/>
      <c r="AJ207" s="884"/>
    </row>
    <row r="208" spans="1:36" ht="18.75" x14ac:dyDescent="0.25">
      <c r="A208" s="885">
        <v>35</v>
      </c>
      <c r="B208" s="888" t="s">
        <v>993</v>
      </c>
      <c r="C208" s="900" t="s">
        <v>310</v>
      </c>
      <c r="D208" s="900">
        <f>630*0.9</f>
        <v>567</v>
      </c>
      <c r="E208" s="273" t="s">
        <v>994</v>
      </c>
      <c r="F208" s="273">
        <v>1055.25</v>
      </c>
      <c r="G208" s="273">
        <v>1086.75</v>
      </c>
      <c r="H208" s="273">
        <v>1102.5</v>
      </c>
      <c r="I208" s="273">
        <v>945</v>
      </c>
      <c r="J208" s="273">
        <v>929.25</v>
      </c>
      <c r="K208" s="273">
        <v>945</v>
      </c>
      <c r="L208" s="273">
        <v>78.75</v>
      </c>
      <c r="M208" s="273">
        <v>78.75</v>
      </c>
      <c r="N208" s="273">
        <v>78.75</v>
      </c>
      <c r="O208" s="273">
        <v>78.75</v>
      </c>
      <c r="P208" s="273">
        <v>78.75</v>
      </c>
      <c r="Q208" s="273">
        <v>78.75</v>
      </c>
      <c r="R208" s="280">
        <v>0.38700000000000001</v>
      </c>
      <c r="S208" s="280">
        <v>0.38700000000000001</v>
      </c>
      <c r="T208" s="280">
        <v>0.4</v>
      </c>
      <c r="U208" s="280">
        <v>0.4</v>
      </c>
      <c r="V208" s="286">
        <f t="shared" si="61"/>
        <v>1081.5</v>
      </c>
      <c r="W208" s="286">
        <f t="shared" si="62"/>
        <v>939.75</v>
      </c>
      <c r="X208" s="286">
        <f t="shared" si="63"/>
        <v>78.75</v>
      </c>
      <c r="Y208" s="287">
        <f t="shared" si="64"/>
        <v>78.75</v>
      </c>
      <c r="Z208" s="897">
        <f>SUM(V208:V209)</f>
        <v>1081.5</v>
      </c>
      <c r="AA208" s="881">
        <f>SUM(W208:W209)</f>
        <v>939.75</v>
      </c>
      <c r="AB208" s="881">
        <f>SUM(X208:X209)</f>
        <v>78.75</v>
      </c>
      <c r="AC208" s="881">
        <f>SUM(Y208:Y209)</f>
        <v>78.75</v>
      </c>
      <c r="AD208" s="878">
        <f t="shared" ref="AD208:AG208" si="75">Z208*0.38*0.9*SQRT(3)</f>
        <v>640.63882834792344</v>
      </c>
      <c r="AE208" s="878">
        <f t="shared" si="75"/>
        <v>556.67160327319561</v>
      </c>
      <c r="AF208" s="878">
        <f t="shared" si="75"/>
        <v>46.648458374848786</v>
      </c>
      <c r="AG208" s="878">
        <f t="shared" si="75"/>
        <v>46.648458374848786</v>
      </c>
      <c r="AH208" s="881">
        <f>MAX(Z208:AC209)</f>
        <v>1081.5</v>
      </c>
      <c r="AI208" s="882">
        <f t="shared" ref="AI208" si="76">AH208*0.38*0.9*SQRT(3)</f>
        <v>640.63882834792344</v>
      </c>
      <c r="AJ208" s="882">
        <f>D208-AI208</f>
        <v>-73.638828347923436</v>
      </c>
    </row>
    <row r="209" spans="1:36" ht="19.5" thickBot="1" x14ac:dyDescent="0.3">
      <c r="A209" s="887"/>
      <c r="B209" s="890"/>
      <c r="C209" s="902"/>
      <c r="D209" s="90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282"/>
      <c r="Q209" s="282"/>
      <c r="R209" s="283"/>
      <c r="S209" s="283"/>
      <c r="T209" s="283"/>
      <c r="U209" s="283"/>
      <c r="V209" s="294">
        <f t="shared" si="61"/>
        <v>0</v>
      </c>
      <c r="W209" s="294">
        <f t="shared" si="62"/>
        <v>0</v>
      </c>
      <c r="X209" s="294">
        <f t="shared" si="63"/>
        <v>0</v>
      </c>
      <c r="Y209" s="295">
        <f t="shared" si="64"/>
        <v>0</v>
      </c>
      <c r="Z209" s="899"/>
      <c r="AA209" s="880"/>
      <c r="AB209" s="880"/>
      <c r="AC209" s="880"/>
      <c r="AD209" s="880"/>
      <c r="AE209" s="880"/>
      <c r="AF209" s="880"/>
      <c r="AG209" s="880"/>
      <c r="AH209" s="880"/>
      <c r="AI209" s="884"/>
      <c r="AJ209" s="884"/>
    </row>
    <row r="210" spans="1:36" ht="18.75" x14ac:dyDescent="0.25">
      <c r="A210" s="885">
        <v>36</v>
      </c>
      <c r="B210" s="888" t="s">
        <v>995</v>
      </c>
      <c r="C210" s="900" t="s">
        <v>310</v>
      </c>
      <c r="D210" s="900">
        <f>630*0.9</f>
        <v>567</v>
      </c>
      <c r="E210" s="273" t="s">
        <v>996</v>
      </c>
      <c r="F210" s="273">
        <v>693</v>
      </c>
      <c r="G210" s="273">
        <v>677.25</v>
      </c>
      <c r="H210" s="273">
        <v>661.5</v>
      </c>
      <c r="I210" s="273">
        <v>472.5</v>
      </c>
      <c r="J210" s="273">
        <v>456.75</v>
      </c>
      <c r="K210" s="273">
        <v>472.5</v>
      </c>
      <c r="L210" s="273">
        <v>15.75</v>
      </c>
      <c r="M210" s="273">
        <v>15.75</v>
      </c>
      <c r="N210" s="273">
        <v>15.75</v>
      </c>
      <c r="O210" s="273">
        <v>15.75</v>
      </c>
      <c r="P210" s="273">
        <v>15.75</v>
      </c>
      <c r="Q210" s="273">
        <v>15.75</v>
      </c>
      <c r="R210" s="280">
        <v>0.38700000000000001</v>
      </c>
      <c r="S210" s="280">
        <v>0.38700000000000001</v>
      </c>
      <c r="T210" s="280">
        <v>0.4</v>
      </c>
      <c r="U210" s="280">
        <v>0.4</v>
      </c>
      <c r="V210" s="286">
        <f t="shared" si="61"/>
        <v>677.25</v>
      </c>
      <c r="W210" s="286">
        <f t="shared" si="62"/>
        <v>467.25</v>
      </c>
      <c r="X210" s="286">
        <f t="shared" si="63"/>
        <v>15.75</v>
      </c>
      <c r="Y210" s="287">
        <f t="shared" si="64"/>
        <v>15.75</v>
      </c>
      <c r="Z210" s="897">
        <f>SUM(V210:V211)</f>
        <v>677.25</v>
      </c>
      <c r="AA210" s="881">
        <f>SUM(W210:W211)</f>
        <v>467.25</v>
      </c>
      <c r="AB210" s="881">
        <f>SUM(X210:X211)</f>
        <v>15.75</v>
      </c>
      <c r="AC210" s="881">
        <f>SUM(Y210:Y211)</f>
        <v>15.75</v>
      </c>
      <c r="AD210" s="878">
        <f t="shared" ref="AD210:AG210" si="77">Z210*0.38*0.9*SQRT(3)</f>
        <v>401.1767420236996</v>
      </c>
      <c r="AE210" s="878">
        <f t="shared" si="77"/>
        <v>276.78085302410284</v>
      </c>
      <c r="AF210" s="878">
        <f t="shared" si="77"/>
        <v>9.3296916749697587</v>
      </c>
      <c r="AG210" s="878">
        <f t="shared" si="77"/>
        <v>9.3296916749697587</v>
      </c>
      <c r="AH210" s="881">
        <f>MAX(Z210:AC211)</f>
        <v>677.25</v>
      </c>
      <c r="AI210" s="882">
        <f t="shared" ref="AI210" si="78">AH210*0.38*0.9*SQRT(3)</f>
        <v>401.1767420236996</v>
      </c>
      <c r="AJ210" s="882">
        <f>D210-AI210</f>
        <v>165.8232579763004</v>
      </c>
    </row>
    <row r="211" spans="1:36" ht="19.5" thickBot="1" x14ac:dyDescent="0.3">
      <c r="A211" s="887"/>
      <c r="B211" s="890"/>
      <c r="C211" s="902"/>
      <c r="D211" s="90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  <c r="R211" s="283"/>
      <c r="S211" s="283"/>
      <c r="T211" s="283"/>
      <c r="U211" s="283"/>
      <c r="V211" s="294">
        <f t="shared" si="61"/>
        <v>0</v>
      </c>
      <c r="W211" s="294">
        <f t="shared" si="62"/>
        <v>0</v>
      </c>
      <c r="X211" s="294">
        <f t="shared" si="63"/>
        <v>0</v>
      </c>
      <c r="Y211" s="295">
        <f t="shared" si="64"/>
        <v>0</v>
      </c>
      <c r="Z211" s="899"/>
      <c r="AA211" s="880"/>
      <c r="AB211" s="880"/>
      <c r="AC211" s="880"/>
      <c r="AD211" s="880"/>
      <c r="AE211" s="880"/>
      <c r="AF211" s="880"/>
      <c r="AG211" s="880"/>
      <c r="AH211" s="880"/>
      <c r="AI211" s="884"/>
      <c r="AJ211" s="884"/>
    </row>
    <row r="212" spans="1:36" ht="18.75" x14ac:dyDescent="0.25">
      <c r="A212" s="885">
        <v>37</v>
      </c>
      <c r="B212" s="888" t="s">
        <v>997</v>
      </c>
      <c r="C212" s="900" t="s">
        <v>593</v>
      </c>
      <c r="D212" s="900">
        <f>1000*0.9</f>
        <v>900</v>
      </c>
      <c r="E212" s="273" t="s">
        <v>998</v>
      </c>
      <c r="F212" s="273">
        <v>582.75</v>
      </c>
      <c r="G212" s="273">
        <v>598.5</v>
      </c>
      <c r="H212" s="273">
        <v>630</v>
      </c>
      <c r="I212" s="273">
        <v>582.75</v>
      </c>
      <c r="J212" s="273">
        <v>567</v>
      </c>
      <c r="K212" s="273">
        <v>551.25</v>
      </c>
      <c r="L212" s="273">
        <v>15.75</v>
      </c>
      <c r="M212" s="273">
        <v>15.75</v>
      </c>
      <c r="N212" s="273">
        <v>15.75</v>
      </c>
      <c r="O212" s="273">
        <v>15.75</v>
      </c>
      <c r="P212" s="273">
        <v>15.75</v>
      </c>
      <c r="Q212" s="273">
        <v>0</v>
      </c>
      <c r="R212" s="280">
        <v>0.38700000000000001</v>
      </c>
      <c r="S212" s="280">
        <v>0.38700000000000001</v>
      </c>
      <c r="T212" s="280">
        <v>0.4</v>
      </c>
      <c r="U212" s="280">
        <v>0.4</v>
      </c>
      <c r="V212" s="286">
        <f t="shared" si="61"/>
        <v>603.75</v>
      </c>
      <c r="W212" s="286">
        <f t="shared" si="62"/>
        <v>567</v>
      </c>
      <c r="X212" s="286">
        <f t="shared" si="63"/>
        <v>15.75</v>
      </c>
      <c r="Y212" s="287">
        <f t="shared" si="64"/>
        <v>15.75</v>
      </c>
      <c r="Z212" s="897">
        <f>SUM(V212:V214)</f>
        <v>603.75</v>
      </c>
      <c r="AA212" s="881">
        <f>SUM(W212:W214)</f>
        <v>567</v>
      </c>
      <c r="AB212" s="881">
        <f>SUM(X212:X214)</f>
        <v>15.75</v>
      </c>
      <c r="AC212" s="881">
        <f>SUM(Y212:Y214)</f>
        <v>15.75</v>
      </c>
      <c r="AD212" s="878">
        <f t="shared" ref="AD212:AG212" si="79">Z212*0.38*0.9*SQRT(3)</f>
        <v>357.63818087384072</v>
      </c>
      <c r="AE212" s="878">
        <f t="shared" si="79"/>
        <v>335.86890029891129</v>
      </c>
      <c r="AF212" s="878">
        <f t="shared" si="79"/>
        <v>9.3296916749697587</v>
      </c>
      <c r="AG212" s="878">
        <f t="shared" si="79"/>
        <v>9.3296916749697587</v>
      </c>
      <c r="AH212" s="881">
        <f>MAX(Z212:AC214)</f>
        <v>603.75</v>
      </c>
      <c r="AI212" s="882">
        <f t="shared" ref="AI212" si="80">AH212*0.38*0.9*SQRT(3)</f>
        <v>357.63818087384072</v>
      </c>
      <c r="AJ212" s="882">
        <f>D212-AI212</f>
        <v>542.36181912615928</v>
      </c>
    </row>
    <row r="213" spans="1:36" ht="18.75" x14ac:dyDescent="0.25">
      <c r="A213" s="886"/>
      <c r="B213" s="889"/>
      <c r="C213" s="901"/>
      <c r="D213" s="901"/>
      <c r="E213" s="280"/>
      <c r="F213" s="280"/>
      <c r="G213" s="280"/>
      <c r="H213" s="280"/>
      <c r="I213" s="280"/>
      <c r="J213" s="280"/>
      <c r="K213" s="280"/>
      <c r="L213" s="280"/>
      <c r="M213" s="280"/>
      <c r="N213" s="280"/>
      <c r="O213" s="280"/>
      <c r="P213" s="280"/>
      <c r="Q213" s="280"/>
      <c r="R213" s="281"/>
      <c r="S213" s="281"/>
      <c r="T213" s="281"/>
      <c r="U213" s="281"/>
      <c r="V213" s="288">
        <f t="shared" si="61"/>
        <v>0</v>
      </c>
      <c r="W213" s="288">
        <f t="shared" si="62"/>
        <v>0</v>
      </c>
      <c r="X213" s="288">
        <f t="shared" si="63"/>
        <v>0</v>
      </c>
      <c r="Y213" s="289">
        <f t="shared" si="64"/>
        <v>0</v>
      </c>
      <c r="Z213" s="898"/>
      <c r="AA213" s="879"/>
      <c r="AB213" s="879"/>
      <c r="AC213" s="879"/>
      <c r="AD213" s="879"/>
      <c r="AE213" s="879"/>
      <c r="AF213" s="879"/>
      <c r="AG213" s="879"/>
      <c r="AH213" s="879"/>
      <c r="AI213" s="883"/>
      <c r="AJ213" s="883"/>
    </row>
    <row r="214" spans="1:36" ht="19.5" thickBot="1" x14ac:dyDescent="0.3">
      <c r="A214" s="887"/>
      <c r="B214" s="890"/>
      <c r="C214" s="902"/>
      <c r="D214" s="902"/>
      <c r="E214" s="282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83"/>
      <c r="S214" s="283"/>
      <c r="T214" s="283"/>
      <c r="U214" s="283"/>
      <c r="V214" s="294">
        <f t="shared" si="61"/>
        <v>0</v>
      </c>
      <c r="W214" s="294">
        <f t="shared" si="62"/>
        <v>0</v>
      </c>
      <c r="X214" s="294">
        <f t="shared" si="63"/>
        <v>0</v>
      </c>
      <c r="Y214" s="295">
        <f t="shared" si="64"/>
        <v>0</v>
      </c>
      <c r="Z214" s="899"/>
      <c r="AA214" s="880"/>
      <c r="AB214" s="880"/>
      <c r="AC214" s="880"/>
      <c r="AD214" s="880"/>
      <c r="AE214" s="880"/>
      <c r="AF214" s="880"/>
      <c r="AG214" s="880"/>
      <c r="AH214" s="880"/>
      <c r="AI214" s="884"/>
      <c r="AJ214" s="884"/>
    </row>
    <row r="215" spans="1:36" ht="18.75" x14ac:dyDescent="0.25">
      <c r="A215" s="885">
        <v>38</v>
      </c>
      <c r="B215" s="888" t="s">
        <v>999</v>
      </c>
      <c r="C215" s="900" t="s">
        <v>286</v>
      </c>
      <c r="D215" s="900">
        <f>(1000+1000)*0.9</f>
        <v>1800</v>
      </c>
      <c r="E215" s="273" t="s">
        <v>484</v>
      </c>
      <c r="F215" s="273">
        <v>1008</v>
      </c>
      <c r="G215" s="273">
        <v>992.25</v>
      </c>
      <c r="H215" s="273">
        <v>976.5</v>
      </c>
      <c r="I215" s="273">
        <v>740.25</v>
      </c>
      <c r="J215" s="273">
        <v>724.5</v>
      </c>
      <c r="K215" s="273">
        <v>708.75</v>
      </c>
      <c r="L215" s="273">
        <v>126</v>
      </c>
      <c r="M215" s="273">
        <v>122.85</v>
      </c>
      <c r="N215" s="273">
        <v>124.425</v>
      </c>
      <c r="O215" s="273">
        <v>157.5</v>
      </c>
      <c r="P215" s="273">
        <v>157.5</v>
      </c>
      <c r="Q215" s="273">
        <v>157.5</v>
      </c>
      <c r="R215" s="280">
        <v>0.38700000000000001</v>
      </c>
      <c r="S215" s="280">
        <v>0.38700000000000001</v>
      </c>
      <c r="T215" s="280">
        <v>0.4</v>
      </c>
      <c r="U215" s="280">
        <v>0.4</v>
      </c>
      <c r="V215" s="286">
        <f t="shared" si="61"/>
        <v>992.25</v>
      </c>
      <c r="W215" s="286">
        <f t="shared" si="62"/>
        <v>724.5</v>
      </c>
      <c r="X215" s="286">
        <f t="shared" si="63"/>
        <v>124.425</v>
      </c>
      <c r="Y215" s="287">
        <f t="shared" si="64"/>
        <v>157.5</v>
      </c>
      <c r="Z215" s="897">
        <f>SUM(V215:V216)</f>
        <v>992.25</v>
      </c>
      <c r="AA215" s="881">
        <f>SUM(W215:W216)</f>
        <v>724.5</v>
      </c>
      <c r="AB215" s="881">
        <f>SUM(X215:X216)</f>
        <v>124.425</v>
      </c>
      <c r="AC215" s="881">
        <f>SUM(Y215:Y216)</f>
        <v>157.5</v>
      </c>
      <c r="AD215" s="878">
        <f t="shared" ref="AD215:AG215" si="81">Z215*0.38*0.9*SQRT(3)</f>
        <v>587.77057552309475</v>
      </c>
      <c r="AE215" s="878">
        <f t="shared" si="81"/>
        <v>429.1658170486088</v>
      </c>
      <c r="AF215" s="878">
        <f t="shared" si="81"/>
        <v>73.704564232261077</v>
      </c>
      <c r="AG215" s="878">
        <f t="shared" si="81"/>
        <v>93.296916749697573</v>
      </c>
      <c r="AH215" s="881">
        <f>MAX(Z215:AC216)</f>
        <v>992.25</v>
      </c>
      <c r="AI215" s="882">
        <f t="shared" ref="AI215" si="82">AH215*0.38*0.9*SQRT(3)</f>
        <v>587.77057552309475</v>
      </c>
      <c r="AJ215" s="882">
        <f>D215-AI215</f>
        <v>1212.2294244769053</v>
      </c>
    </row>
    <row r="216" spans="1:36" ht="19.5" thickBot="1" x14ac:dyDescent="0.3">
      <c r="A216" s="887"/>
      <c r="B216" s="890"/>
      <c r="C216" s="902"/>
      <c r="D216" s="902"/>
      <c r="E216" s="282"/>
      <c r="F216" s="282"/>
      <c r="G216" s="282"/>
      <c r="H216" s="282"/>
      <c r="I216" s="282"/>
      <c r="J216" s="282"/>
      <c r="K216" s="282"/>
      <c r="L216" s="282"/>
      <c r="M216" s="282"/>
      <c r="N216" s="282"/>
      <c r="O216" s="282"/>
      <c r="P216" s="282"/>
      <c r="Q216" s="282"/>
      <c r="R216" s="283"/>
      <c r="S216" s="283"/>
      <c r="T216" s="283"/>
      <c r="U216" s="283"/>
      <c r="V216" s="294">
        <f t="shared" si="61"/>
        <v>0</v>
      </c>
      <c r="W216" s="294">
        <f t="shared" si="62"/>
        <v>0</v>
      </c>
      <c r="X216" s="294">
        <f t="shared" si="63"/>
        <v>0</v>
      </c>
      <c r="Y216" s="295">
        <f t="shared" si="64"/>
        <v>0</v>
      </c>
      <c r="Z216" s="899"/>
      <c r="AA216" s="880"/>
      <c r="AB216" s="880"/>
      <c r="AC216" s="880"/>
      <c r="AD216" s="880"/>
      <c r="AE216" s="880"/>
      <c r="AF216" s="880"/>
      <c r="AG216" s="880"/>
      <c r="AH216" s="880"/>
      <c r="AI216" s="884"/>
      <c r="AJ216" s="884"/>
    </row>
    <row r="217" spans="1:36" ht="18.75" x14ac:dyDescent="0.25">
      <c r="A217" s="885">
        <v>39</v>
      </c>
      <c r="B217" s="888" t="s">
        <v>1000</v>
      </c>
      <c r="C217" s="900" t="s">
        <v>1001</v>
      </c>
      <c r="D217" s="900">
        <f>(630+400)*0.9</f>
        <v>927</v>
      </c>
      <c r="E217" s="273" t="s">
        <v>1002</v>
      </c>
      <c r="F217" s="273">
        <v>740.25</v>
      </c>
      <c r="G217" s="273">
        <v>708.75</v>
      </c>
      <c r="H217" s="273">
        <v>724.5</v>
      </c>
      <c r="I217" s="273">
        <v>677.25</v>
      </c>
      <c r="J217" s="273">
        <v>661.5</v>
      </c>
      <c r="K217" s="273">
        <v>630</v>
      </c>
      <c r="L217" s="273">
        <v>31.5</v>
      </c>
      <c r="M217" s="273">
        <v>47.25</v>
      </c>
      <c r="N217" s="273">
        <v>63</v>
      </c>
      <c r="O217" s="273">
        <v>47.25</v>
      </c>
      <c r="P217" s="273">
        <v>47.25</v>
      </c>
      <c r="Q217" s="273">
        <v>47.25</v>
      </c>
      <c r="R217" s="280">
        <v>0.38700000000000001</v>
      </c>
      <c r="S217" s="280">
        <v>0.38700000000000001</v>
      </c>
      <c r="T217" s="280">
        <v>0.4</v>
      </c>
      <c r="U217" s="280">
        <v>0.4</v>
      </c>
      <c r="V217" s="286">
        <f t="shared" si="61"/>
        <v>724.5</v>
      </c>
      <c r="W217" s="286">
        <f t="shared" si="62"/>
        <v>656.25</v>
      </c>
      <c r="X217" s="286">
        <f t="shared" si="63"/>
        <v>47.25</v>
      </c>
      <c r="Y217" s="287">
        <f t="shared" si="64"/>
        <v>47.25</v>
      </c>
      <c r="Z217" s="897">
        <f>SUM(V217:V219)</f>
        <v>724.5</v>
      </c>
      <c r="AA217" s="881">
        <f>SUM(W217:W219)</f>
        <v>656.25</v>
      </c>
      <c r="AB217" s="881">
        <f>SUM(X217:X219)</f>
        <v>47.25</v>
      </c>
      <c r="AC217" s="881">
        <f>SUM(Y217:Y219)</f>
        <v>47.25</v>
      </c>
      <c r="AD217" s="878">
        <f t="shared" ref="AD217:AG217" si="83">Z217*0.38*0.9*SQRT(3)</f>
        <v>429.1658170486088</v>
      </c>
      <c r="AE217" s="878">
        <f t="shared" si="83"/>
        <v>388.73715312373986</v>
      </c>
      <c r="AF217" s="878">
        <f t="shared" si="83"/>
        <v>27.989075024909273</v>
      </c>
      <c r="AG217" s="878">
        <f t="shared" si="83"/>
        <v>27.989075024909273</v>
      </c>
      <c r="AH217" s="881">
        <f>MAX(Z217:AC219)</f>
        <v>724.5</v>
      </c>
      <c r="AI217" s="882">
        <f t="shared" ref="AI217" si="84">AH217*0.38*0.9*SQRT(3)</f>
        <v>429.1658170486088</v>
      </c>
      <c r="AJ217" s="882">
        <f>D217-AI217</f>
        <v>497.8341829513912</v>
      </c>
    </row>
    <row r="218" spans="1:36" ht="18.75" x14ac:dyDescent="0.25">
      <c r="A218" s="886"/>
      <c r="B218" s="889"/>
      <c r="C218" s="901"/>
      <c r="D218" s="901"/>
      <c r="E218" s="280"/>
      <c r="F218" s="280"/>
      <c r="G218" s="280"/>
      <c r="H218" s="280"/>
      <c r="I218" s="280"/>
      <c r="J218" s="280"/>
      <c r="K218" s="280"/>
      <c r="L218" s="280"/>
      <c r="M218" s="280"/>
      <c r="N218" s="280"/>
      <c r="O218" s="280"/>
      <c r="P218" s="280"/>
      <c r="Q218" s="280"/>
      <c r="R218" s="281"/>
      <c r="S218" s="281"/>
      <c r="T218" s="281"/>
      <c r="U218" s="281"/>
      <c r="V218" s="288">
        <f t="shared" si="61"/>
        <v>0</v>
      </c>
      <c r="W218" s="288">
        <f t="shared" si="62"/>
        <v>0</v>
      </c>
      <c r="X218" s="288">
        <f t="shared" si="63"/>
        <v>0</v>
      </c>
      <c r="Y218" s="289">
        <f t="shared" si="64"/>
        <v>0</v>
      </c>
      <c r="Z218" s="898"/>
      <c r="AA218" s="879"/>
      <c r="AB218" s="879"/>
      <c r="AC218" s="879"/>
      <c r="AD218" s="879"/>
      <c r="AE218" s="879"/>
      <c r="AF218" s="879"/>
      <c r="AG218" s="879"/>
      <c r="AH218" s="879"/>
      <c r="AI218" s="883"/>
      <c r="AJ218" s="883"/>
    </row>
    <row r="219" spans="1:36" ht="19.5" thickBot="1" x14ac:dyDescent="0.3">
      <c r="A219" s="887"/>
      <c r="B219" s="890"/>
      <c r="C219" s="902"/>
      <c r="D219" s="902"/>
      <c r="E219" s="282"/>
      <c r="F219" s="282"/>
      <c r="G219" s="282"/>
      <c r="H219" s="282"/>
      <c r="I219" s="282"/>
      <c r="J219" s="282"/>
      <c r="K219" s="282"/>
      <c r="L219" s="282"/>
      <c r="M219" s="282"/>
      <c r="N219" s="282"/>
      <c r="O219" s="282"/>
      <c r="P219" s="282"/>
      <c r="Q219" s="282"/>
      <c r="R219" s="283"/>
      <c r="S219" s="283"/>
      <c r="T219" s="283"/>
      <c r="U219" s="283"/>
      <c r="V219" s="294">
        <f t="shared" si="61"/>
        <v>0</v>
      </c>
      <c r="W219" s="294">
        <f t="shared" si="62"/>
        <v>0</v>
      </c>
      <c r="X219" s="294">
        <f t="shared" si="63"/>
        <v>0</v>
      </c>
      <c r="Y219" s="295">
        <f t="shared" si="64"/>
        <v>0</v>
      </c>
      <c r="Z219" s="899"/>
      <c r="AA219" s="880"/>
      <c r="AB219" s="880"/>
      <c r="AC219" s="880"/>
      <c r="AD219" s="880"/>
      <c r="AE219" s="880"/>
      <c r="AF219" s="880"/>
      <c r="AG219" s="880"/>
      <c r="AH219" s="880"/>
      <c r="AI219" s="884"/>
      <c r="AJ219" s="884"/>
    </row>
    <row r="220" spans="1:36" ht="47.25" x14ac:dyDescent="0.25">
      <c r="A220" s="885">
        <v>40</v>
      </c>
      <c r="B220" s="1296" t="s">
        <v>1003</v>
      </c>
      <c r="C220" s="900" t="s">
        <v>93</v>
      </c>
      <c r="D220" s="900">
        <f>100*0.9</f>
        <v>90</v>
      </c>
      <c r="E220" s="273" t="s">
        <v>1004</v>
      </c>
      <c r="F220" s="273">
        <v>10</v>
      </c>
      <c r="G220" s="273">
        <v>10</v>
      </c>
      <c r="H220" s="273">
        <v>10</v>
      </c>
      <c r="I220" s="273">
        <v>10.8</v>
      </c>
      <c r="J220" s="273">
        <v>10.8</v>
      </c>
      <c r="K220" s="273">
        <v>10.8</v>
      </c>
      <c r="L220" s="273">
        <v>1.8</v>
      </c>
      <c r="M220" s="273">
        <v>1.8</v>
      </c>
      <c r="N220" s="273">
        <v>1.8</v>
      </c>
      <c r="O220" s="273">
        <v>1.9</v>
      </c>
      <c r="P220" s="273">
        <v>1.9</v>
      </c>
      <c r="Q220" s="273">
        <v>1.9</v>
      </c>
      <c r="R220" s="280">
        <v>0.39</v>
      </c>
      <c r="S220" s="280">
        <v>0.39</v>
      </c>
      <c r="T220" s="280">
        <v>0.39500000000000002</v>
      </c>
      <c r="U220" s="280">
        <v>0.39500000000000002</v>
      </c>
      <c r="V220" s="286">
        <f t="shared" si="61"/>
        <v>10</v>
      </c>
      <c r="W220" s="286">
        <f t="shared" si="62"/>
        <v>10.800000000000002</v>
      </c>
      <c r="X220" s="286">
        <f t="shared" si="63"/>
        <v>1.8</v>
      </c>
      <c r="Y220" s="287">
        <f t="shared" si="64"/>
        <v>1.8999999999999997</v>
      </c>
      <c r="Z220" s="897">
        <f>SUM(V220:V222)</f>
        <v>10</v>
      </c>
      <c r="AA220" s="881">
        <f>SUM(W220:W222)</f>
        <v>10.800000000000002</v>
      </c>
      <c r="AB220" s="881">
        <f>SUM(X220:X222)</f>
        <v>1.8</v>
      </c>
      <c r="AC220" s="881">
        <f>SUM(Y220:Y222)</f>
        <v>1.8999999999999997</v>
      </c>
      <c r="AD220" s="878">
        <f t="shared" ref="AD220:AG220" si="85">Z220*0.38*0.9*SQRT(3)</f>
        <v>5.9236137618855595</v>
      </c>
      <c r="AE220" s="878">
        <f t="shared" si="85"/>
        <v>6.3975028628364061</v>
      </c>
      <c r="AF220" s="878">
        <f t="shared" si="85"/>
        <v>1.0662504771394008</v>
      </c>
      <c r="AG220" s="878">
        <f t="shared" si="85"/>
        <v>1.1254866147582563</v>
      </c>
      <c r="AH220" s="881">
        <f>MAX(Z220:AC222)</f>
        <v>10.800000000000002</v>
      </c>
      <c r="AI220" s="882">
        <f t="shared" ref="AI220" si="86">AH220*0.38*0.9*SQRT(3)</f>
        <v>6.3975028628364061</v>
      </c>
      <c r="AJ220" s="882">
        <f>D220-AI220</f>
        <v>83.602497137163596</v>
      </c>
    </row>
    <row r="221" spans="1:36" ht="18.75" x14ac:dyDescent="0.25">
      <c r="A221" s="886"/>
      <c r="B221" s="1297"/>
      <c r="C221" s="901"/>
      <c r="D221" s="901"/>
      <c r="E221" s="280"/>
      <c r="F221" s="280"/>
      <c r="G221" s="280"/>
      <c r="H221" s="280"/>
      <c r="I221" s="280"/>
      <c r="J221" s="280"/>
      <c r="K221" s="280"/>
      <c r="L221" s="280"/>
      <c r="M221" s="280"/>
      <c r="N221" s="280"/>
      <c r="O221" s="280"/>
      <c r="P221" s="280"/>
      <c r="Q221" s="280"/>
      <c r="R221" s="281"/>
      <c r="S221" s="281"/>
      <c r="T221" s="281"/>
      <c r="U221" s="281"/>
      <c r="V221" s="288">
        <f t="shared" si="61"/>
        <v>0</v>
      </c>
      <c r="W221" s="288">
        <f t="shared" si="62"/>
        <v>0</v>
      </c>
      <c r="X221" s="288">
        <f t="shared" si="63"/>
        <v>0</v>
      </c>
      <c r="Y221" s="289">
        <f t="shared" si="64"/>
        <v>0</v>
      </c>
      <c r="Z221" s="898"/>
      <c r="AA221" s="879"/>
      <c r="AB221" s="879"/>
      <c r="AC221" s="879"/>
      <c r="AD221" s="879"/>
      <c r="AE221" s="879"/>
      <c r="AF221" s="879"/>
      <c r="AG221" s="879"/>
      <c r="AH221" s="879"/>
      <c r="AI221" s="883"/>
      <c r="AJ221" s="883"/>
    </row>
    <row r="222" spans="1:36" ht="19.5" thickBot="1" x14ac:dyDescent="0.3">
      <c r="A222" s="887"/>
      <c r="B222" s="1298"/>
      <c r="C222" s="902"/>
      <c r="D222" s="902"/>
      <c r="E222" s="282"/>
      <c r="F222" s="282"/>
      <c r="G222" s="282"/>
      <c r="H222" s="282"/>
      <c r="I222" s="282"/>
      <c r="J222" s="282"/>
      <c r="K222" s="282"/>
      <c r="L222" s="282"/>
      <c r="M222" s="282"/>
      <c r="N222" s="282"/>
      <c r="O222" s="282"/>
      <c r="P222" s="282"/>
      <c r="Q222" s="282"/>
      <c r="R222" s="283"/>
      <c r="S222" s="283"/>
      <c r="T222" s="283"/>
      <c r="U222" s="283"/>
      <c r="V222" s="294">
        <f t="shared" si="61"/>
        <v>0</v>
      </c>
      <c r="W222" s="294">
        <f t="shared" si="62"/>
        <v>0</v>
      </c>
      <c r="X222" s="294">
        <f t="shared" si="63"/>
        <v>0</v>
      </c>
      <c r="Y222" s="295">
        <f t="shared" si="64"/>
        <v>0</v>
      </c>
      <c r="Z222" s="899"/>
      <c r="AA222" s="880"/>
      <c r="AB222" s="880"/>
      <c r="AC222" s="880"/>
      <c r="AD222" s="880"/>
      <c r="AE222" s="880"/>
      <c r="AF222" s="880"/>
      <c r="AG222" s="880"/>
      <c r="AH222" s="880"/>
      <c r="AI222" s="884"/>
      <c r="AJ222" s="884"/>
    </row>
    <row r="223" spans="1:36" ht="18.75" x14ac:dyDescent="0.25">
      <c r="A223" s="885">
        <v>41</v>
      </c>
      <c r="B223" s="1293" t="s">
        <v>1005</v>
      </c>
      <c r="C223" s="900" t="s">
        <v>1006</v>
      </c>
      <c r="D223" s="900">
        <f>500*0.9</f>
        <v>450</v>
      </c>
      <c r="E223" s="273" t="s">
        <v>1007</v>
      </c>
      <c r="F223" s="273">
        <v>25</v>
      </c>
      <c r="G223" s="273">
        <v>26</v>
      </c>
      <c r="H223" s="273">
        <v>26</v>
      </c>
      <c r="I223" s="273">
        <v>27</v>
      </c>
      <c r="J223" s="273">
        <v>15</v>
      </c>
      <c r="K223" s="273">
        <v>15</v>
      </c>
      <c r="L223" s="273">
        <v>23</v>
      </c>
      <c r="M223" s="273">
        <v>28</v>
      </c>
      <c r="N223" s="273">
        <v>26</v>
      </c>
      <c r="O223" s="273">
        <v>79</v>
      </c>
      <c r="P223" s="273">
        <v>82</v>
      </c>
      <c r="Q223" s="273">
        <v>26</v>
      </c>
      <c r="R223" s="280">
        <v>0.40400000000000003</v>
      </c>
      <c r="S223" s="280">
        <v>0.40400000000000003</v>
      </c>
      <c r="T223" s="280">
        <v>0.4</v>
      </c>
      <c r="U223" s="280">
        <v>0.4</v>
      </c>
      <c r="V223" s="286">
        <f t="shared" si="61"/>
        <v>25.666666666666668</v>
      </c>
      <c r="W223" s="286">
        <f t="shared" si="62"/>
        <v>19</v>
      </c>
      <c r="X223" s="286">
        <v>0</v>
      </c>
      <c r="Y223" s="287">
        <f t="shared" si="64"/>
        <v>62.333333333333336</v>
      </c>
      <c r="Z223" s="897">
        <f>SUM(V223:V225)</f>
        <v>25.666666666666668</v>
      </c>
      <c r="AA223" s="881">
        <f>SUM(W223:W225)</f>
        <v>19</v>
      </c>
      <c r="AB223" s="881">
        <f>SUM(X223:X225)</f>
        <v>0</v>
      </c>
      <c r="AC223" s="881">
        <f>SUM(Y223:Y225)</f>
        <v>62.333333333333336</v>
      </c>
      <c r="AD223" s="878">
        <f t="shared" ref="AD223" si="87">Z223*0.38*0.9*SQRT(3)</f>
        <v>15.203941988839604</v>
      </c>
      <c r="AE223" s="878">
        <f t="shared" ref="AE223" si="88">AA223*0.38*0.9*SQRT(3)</f>
        <v>11.254866147582565</v>
      </c>
      <c r="AF223" s="878">
        <f t="shared" ref="AF223" si="89">AB223*0.38*0.9*SQRT(3)</f>
        <v>0</v>
      </c>
      <c r="AG223" s="878">
        <f t="shared" ref="AG223" si="90">AC223*0.38*0.9*SQRT(3)</f>
        <v>36.923859115753324</v>
      </c>
      <c r="AH223" s="881">
        <f>MAX(Z223:AC225)</f>
        <v>62.333333333333336</v>
      </c>
      <c r="AI223" s="882">
        <f t="shared" ref="AI223" si="91">AH223*0.38*0.9*SQRT(3)</f>
        <v>36.923859115753324</v>
      </c>
      <c r="AJ223" s="882">
        <f>D223-AI223</f>
        <v>413.07614088424668</v>
      </c>
    </row>
    <row r="224" spans="1:36" ht="18.75" x14ac:dyDescent="0.25">
      <c r="A224" s="886"/>
      <c r="B224" s="1294"/>
      <c r="C224" s="901"/>
      <c r="D224" s="901"/>
      <c r="E224" s="280"/>
      <c r="F224" s="280"/>
      <c r="G224" s="280"/>
      <c r="H224" s="280"/>
      <c r="I224" s="280"/>
      <c r="J224" s="280"/>
      <c r="K224" s="280"/>
      <c r="L224" s="280"/>
      <c r="M224" s="280"/>
      <c r="N224" s="280"/>
      <c r="O224" s="280"/>
      <c r="P224" s="280"/>
      <c r="Q224" s="280"/>
      <c r="R224" s="281"/>
      <c r="S224" s="281"/>
      <c r="T224" s="281"/>
      <c r="U224" s="281"/>
      <c r="V224" s="288"/>
      <c r="W224" s="288"/>
      <c r="X224" s="288"/>
      <c r="Y224" s="289"/>
      <c r="Z224" s="898"/>
      <c r="AA224" s="879"/>
      <c r="AB224" s="879"/>
      <c r="AC224" s="879"/>
      <c r="AD224" s="879"/>
      <c r="AE224" s="879"/>
      <c r="AF224" s="879"/>
      <c r="AG224" s="879"/>
      <c r="AH224" s="879"/>
      <c r="AI224" s="883"/>
      <c r="AJ224" s="883"/>
    </row>
    <row r="225" spans="1:36" ht="19.5" thickBot="1" x14ac:dyDescent="0.3">
      <c r="A225" s="887"/>
      <c r="B225" s="1295"/>
      <c r="C225" s="902"/>
      <c r="D225" s="902">
        <f>D12+D13+D15+D38+D96+D115+D163+D208+D210+D212+D215+D217</f>
        <v>7209</v>
      </c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  <c r="R225" s="283"/>
      <c r="S225" s="283"/>
      <c r="T225" s="283"/>
      <c r="U225" s="283"/>
      <c r="V225" s="294"/>
      <c r="W225" s="294"/>
      <c r="X225" s="294"/>
      <c r="Y225" s="295"/>
      <c r="Z225" s="899"/>
      <c r="AA225" s="880"/>
      <c r="AB225" s="880"/>
      <c r="AC225" s="880"/>
      <c r="AD225" s="880"/>
      <c r="AE225" s="880"/>
      <c r="AF225" s="880"/>
      <c r="AG225" s="880"/>
      <c r="AH225" s="880"/>
      <c r="AI225" s="884"/>
      <c r="AJ225" s="884"/>
    </row>
    <row r="226" spans="1:36" ht="19.5" thickBot="1" x14ac:dyDescent="0.3">
      <c r="A226" s="1285">
        <v>42</v>
      </c>
      <c r="B226" s="1285" t="s">
        <v>1027</v>
      </c>
      <c r="C226" s="1285" t="s">
        <v>61</v>
      </c>
      <c r="D226" s="1287">
        <f>400*0.9</f>
        <v>360</v>
      </c>
      <c r="E226" s="273" t="s">
        <v>1008</v>
      </c>
      <c r="F226" s="273">
        <v>32</v>
      </c>
      <c r="G226" s="273">
        <v>26.5</v>
      </c>
      <c r="H226" s="273">
        <v>38.6</v>
      </c>
      <c r="I226" s="273">
        <v>28</v>
      </c>
      <c r="J226" s="273">
        <v>26</v>
      </c>
      <c r="K226" s="273">
        <v>32</v>
      </c>
      <c r="L226" s="273">
        <v>55</v>
      </c>
      <c r="M226" s="273">
        <v>55</v>
      </c>
      <c r="N226" s="273">
        <v>55</v>
      </c>
      <c r="O226" s="273">
        <v>122.5</v>
      </c>
      <c r="P226" s="273">
        <v>122.5</v>
      </c>
      <c r="Q226" s="273">
        <v>122.5</v>
      </c>
      <c r="R226" s="273">
        <v>0.40400000000000003</v>
      </c>
      <c r="S226" s="273">
        <v>0.40400000000000003</v>
      </c>
      <c r="T226" s="273">
        <v>0.4</v>
      </c>
      <c r="U226" s="273">
        <v>0.4</v>
      </c>
      <c r="V226" s="294">
        <f t="shared" ref="V226" si="92">IF(AND(F226=0,G226=0,H226=0),0,IF(AND(F226=0,G226=0),H226,IF(AND(F226=0,H226=0),G226,IF(AND(G226=0,H226=0),F226,IF(F226=0,(G226+H226)/2,IF(G226=0,(F226+H226)/2,IF(H226=0,(F226+G226)/2,(F226+G226+H226)/3)))))))</f>
        <v>32.366666666666667</v>
      </c>
      <c r="W226" s="294">
        <f t="shared" ref="W226" si="93">IF(AND(I226=0,J226=0,K226=0),0,IF(AND(I226=0,J226=0),K226,IF(AND(I226=0,K226=0),J226,IF(AND(J226=0,K226=0),I226,IF(I226=0,(J226+K226)/2,IF(J226=0,(I226+K226)/2,IF(K226=0,(I226+J226)/2,(I226+J226+K226)/3)))))))</f>
        <v>28.666666666666668</v>
      </c>
      <c r="X226" s="294">
        <v>0</v>
      </c>
      <c r="Y226" s="294">
        <f t="shared" ref="Y226" si="94">IF(AND(O226=0,P226=0,Q226=0),0,IF(AND(O226=0,P226=0),Q226,IF(AND(O226=0,Q226=0),P226,IF(AND(P226=0,Q226=0),O226,IF(O226=0,(P226+Q226)/2,IF(P226=0,(O226+Q226)/2,IF(Q226=0,(O226+P226)/2,(O226+P226+Q226)/3)))))))</f>
        <v>122.5</v>
      </c>
      <c r="Z226" s="1289">
        <f>SUM(V226:V228)</f>
        <v>32.366666666666667</v>
      </c>
      <c r="AA226" s="1289">
        <f>SUM(W226:W228)</f>
        <v>28.666666666666668</v>
      </c>
      <c r="AB226" s="1289">
        <f>SUM(X226:X228)</f>
        <v>0</v>
      </c>
      <c r="AC226" s="1289">
        <f>SUM(Y226:Y228)</f>
        <v>122.5</v>
      </c>
      <c r="AD226" s="1289">
        <f t="shared" ref="AD226" si="95">Z226*0.38*0.9*SQRT(3)</f>
        <v>19.172763209302929</v>
      </c>
      <c r="AE226" s="1289">
        <f t="shared" ref="AE226" si="96">AA226*0.38*0.9*SQRT(3)</f>
        <v>16.981026117405275</v>
      </c>
      <c r="AF226" s="1289">
        <f t="shared" ref="AF226" si="97">AB226*0.38*0.9*SQRT(3)</f>
        <v>0</v>
      </c>
      <c r="AG226" s="1289">
        <f t="shared" ref="AG226" si="98">AC226*0.38*0.9*SQRT(3)</f>
        <v>72.564268583098098</v>
      </c>
      <c r="AH226" s="1289">
        <f>MAX(Z226:AC228)</f>
        <v>122.5</v>
      </c>
      <c r="AI226" s="1289">
        <f t="shared" ref="AI226" si="99">AH226*0.38*0.9*SQRT(3)</f>
        <v>72.564268583098098</v>
      </c>
      <c r="AJ226" s="1289">
        <f>D226-AI226</f>
        <v>287.43573141690189</v>
      </c>
    </row>
    <row r="227" spans="1:36" ht="19.5" thickBot="1" x14ac:dyDescent="0.3">
      <c r="A227" s="1286"/>
      <c r="B227" s="1286"/>
      <c r="C227" s="1286"/>
      <c r="D227" s="1288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94"/>
      <c r="W227" s="294"/>
      <c r="X227" s="294"/>
      <c r="Y227" s="294"/>
      <c r="Z227" s="1290"/>
      <c r="AA227" s="1290"/>
      <c r="AB227" s="1290"/>
      <c r="AC227" s="1290"/>
      <c r="AD227" s="1290"/>
      <c r="AE227" s="1290"/>
      <c r="AF227" s="1290"/>
      <c r="AG227" s="1290"/>
      <c r="AH227" s="1290"/>
      <c r="AI227" s="1290"/>
      <c r="AJ227" s="1290"/>
    </row>
    <row r="228" spans="1:36" ht="19.5" thickBot="1" x14ac:dyDescent="0.3">
      <c r="A228" s="1286"/>
      <c r="B228" s="1286"/>
      <c r="C228" s="1286"/>
      <c r="D228" s="1288"/>
      <c r="E228" s="282"/>
      <c r="F228" s="282"/>
      <c r="G228" s="282"/>
      <c r="H228" s="282"/>
      <c r="I228" s="282"/>
      <c r="J228" s="282"/>
      <c r="K228" s="282"/>
      <c r="L228" s="282"/>
      <c r="M228" s="282"/>
      <c r="N228" s="282"/>
      <c r="O228" s="282"/>
      <c r="P228" s="282"/>
      <c r="Q228" s="282"/>
      <c r="R228" s="282"/>
      <c r="S228" s="282"/>
      <c r="T228" s="282"/>
      <c r="U228" s="282"/>
      <c r="V228" s="294"/>
      <c r="W228" s="294"/>
      <c r="X228" s="294"/>
      <c r="Y228" s="294"/>
      <c r="Z228" s="1291"/>
      <c r="AA228" s="1291"/>
      <c r="AB228" s="1291"/>
      <c r="AC228" s="1291"/>
      <c r="AD228" s="1291"/>
      <c r="AE228" s="1291"/>
      <c r="AF228" s="1291"/>
      <c r="AG228" s="1291"/>
      <c r="AH228" s="1291"/>
      <c r="AI228" s="1291"/>
      <c r="AJ228" s="1291"/>
    </row>
    <row r="229" spans="1:36" ht="15.75" x14ac:dyDescent="0.25">
      <c r="B229" s="1292" t="s">
        <v>1009</v>
      </c>
      <c r="C229" s="1292"/>
      <c r="D229" s="1292"/>
    </row>
  </sheetData>
  <sheetProtection formatCells="0" formatColumns="0" formatRows="0" insertRows="0"/>
  <mergeCells count="605"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21:A25"/>
    <mergeCell ref="B21:B25"/>
    <mergeCell ref="C21:C25"/>
    <mergeCell ref="D21:D25"/>
    <mergeCell ref="Z21:Z25"/>
    <mergeCell ref="AA21:AA25"/>
    <mergeCell ref="AB21:AB25"/>
    <mergeCell ref="AB16:AB20"/>
    <mergeCell ref="AC16:AC20"/>
    <mergeCell ref="A16:A20"/>
    <mergeCell ref="B16:B20"/>
    <mergeCell ref="C16:C20"/>
    <mergeCell ref="D16:D20"/>
    <mergeCell ref="Z16:Z20"/>
    <mergeCell ref="AA16:AA20"/>
    <mergeCell ref="D26:D33"/>
    <mergeCell ref="Z26:Z33"/>
    <mergeCell ref="AA26:AA33"/>
    <mergeCell ref="AB26:AB33"/>
    <mergeCell ref="AC26:AC33"/>
    <mergeCell ref="AC21:AC25"/>
    <mergeCell ref="AH16:AH20"/>
    <mergeCell ref="AI16:AI20"/>
    <mergeCell ref="AJ16:AJ20"/>
    <mergeCell ref="AD16:AD20"/>
    <mergeCell ref="AE16:AE20"/>
    <mergeCell ref="AF16:AF20"/>
    <mergeCell ref="AG16:AG20"/>
    <mergeCell ref="AI21:AI25"/>
    <mergeCell ref="AJ21:AJ25"/>
    <mergeCell ref="AD21:AD25"/>
    <mergeCell ref="AE21:AE25"/>
    <mergeCell ref="AF21:AF25"/>
    <mergeCell ref="AG21:AG25"/>
    <mergeCell ref="AH21:AH25"/>
    <mergeCell ref="AJ26:AJ33"/>
    <mergeCell ref="AD26:AD33"/>
    <mergeCell ref="AE26:AE33"/>
    <mergeCell ref="AF26:AF33"/>
    <mergeCell ref="AE34:AE37"/>
    <mergeCell ref="AF34:AF37"/>
    <mergeCell ref="AG34:AG37"/>
    <mergeCell ref="AH34:AH37"/>
    <mergeCell ref="AA38:AA41"/>
    <mergeCell ref="AI42:AI45"/>
    <mergeCell ref="AJ42:AJ45"/>
    <mergeCell ref="AI34:AI37"/>
    <mergeCell ref="AJ34:AJ37"/>
    <mergeCell ref="AJ38:AJ41"/>
    <mergeCell ref="AH42:AH45"/>
    <mergeCell ref="A34:A37"/>
    <mergeCell ref="B34:B37"/>
    <mergeCell ref="C34:C37"/>
    <mergeCell ref="D34:D37"/>
    <mergeCell ref="Z34:Z37"/>
    <mergeCell ref="AA34:AA37"/>
    <mergeCell ref="AB34:AB37"/>
    <mergeCell ref="AC34:AC37"/>
    <mergeCell ref="AD34:AD37"/>
    <mergeCell ref="AG26:AG33"/>
    <mergeCell ref="AH26:AH33"/>
    <mergeCell ref="AI26:AI33"/>
    <mergeCell ref="A26:A33"/>
    <mergeCell ref="B26:B33"/>
    <mergeCell ref="C26:C33"/>
    <mergeCell ref="AB46:AB53"/>
    <mergeCell ref="AC46:AC53"/>
    <mergeCell ref="AC42:AC45"/>
    <mergeCell ref="AH38:AH41"/>
    <mergeCell ref="AI38:AI41"/>
    <mergeCell ref="A42:A45"/>
    <mergeCell ref="B42:B45"/>
    <mergeCell ref="C42:C45"/>
    <mergeCell ref="D42:D45"/>
    <mergeCell ref="Z42:Z45"/>
    <mergeCell ref="AA42:AA45"/>
    <mergeCell ref="AB42:AB45"/>
    <mergeCell ref="AB38:AB41"/>
    <mergeCell ref="AC38:AC41"/>
    <mergeCell ref="AD38:AD41"/>
    <mergeCell ref="AE38:AE41"/>
    <mergeCell ref="AF38:AF41"/>
    <mergeCell ref="AG38:AG41"/>
    <mergeCell ref="A38:A41"/>
    <mergeCell ref="B38:B41"/>
    <mergeCell ref="C38:C41"/>
    <mergeCell ref="D38:D41"/>
    <mergeCell ref="Z38:Z41"/>
    <mergeCell ref="AD42:AD45"/>
    <mergeCell ref="AE42:AE45"/>
    <mergeCell ref="AF42:AF45"/>
    <mergeCell ref="AG42:AG45"/>
    <mergeCell ref="AE54:AE59"/>
    <mergeCell ref="AF54:AF59"/>
    <mergeCell ref="AG54:AG59"/>
    <mergeCell ref="AH54:AH59"/>
    <mergeCell ref="AI54:AI59"/>
    <mergeCell ref="AJ54:AJ59"/>
    <mergeCell ref="AJ46:AJ53"/>
    <mergeCell ref="A54:A59"/>
    <mergeCell ref="B54:B59"/>
    <mergeCell ref="C54:C59"/>
    <mergeCell ref="D54:D59"/>
    <mergeCell ref="Z54:Z59"/>
    <mergeCell ref="AA54:AA59"/>
    <mergeCell ref="AB54:AB59"/>
    <mergeCell ref="AC54:AC59"/>
    <mergeCell ref="AD54:AD59"/>
    <mergeCell ref="AD46:AD53"/>
    <mergeCell ref="AE46:AE53"/>
    <mergeCell ref="AF46:AF53"/>
    <mergeCell ref="AG46:AG53"/>
    <mergeCell ref="AH46:AH53"/>
    <mergeCell ref="AI46:AI53"/>
    <mergeCell ref="A46:A53"/>
    <mergeCell ref="B46:B53"/>
    <mergeCell ref="C46:C53"/>
    <mergeCell ref="D46:D53"/>
    <mergeCell ref="Z46:Z53"/>
    <mergeCell ref="AA46:AA53"/>
    <mergeCell ref="A64:A71"/>
    <mergeCell ref="B64:B71"/>
    <mergeCell ref="C64:C71"/>
    <mergeCell ref="D64:D71"/>
    <mergeCell ref="Z64:Z71"/>
    <mergeCell ref="AA64:AA71"/>
    <mergeCell ref="AB64:AB71"/>
    <mergeCell ref="AB60:AB63"/>
    <mergeCell ref="AC60:AC63"/>
    <mergeCell ref="A60:A63"/>
    <mergeCell ref="B60:B63"/>
    <mergeCell ref="C60:C63"/>
    <mergeCell ref="D60:D63"/>
    <mergeCell ref="Z60:Z63"/>
    <mergeCell ref="AA60:AA63"/>
    <mergeCell ref="D72:D77"/>
    <mergeCell ref="Z72:Z77"/>
    <mergeCell ref="AA72:AA77"/>
    <mergeCell ref="AB72:AB77"/>
    <mergeCell ref="AC72:AC77"/>
    <mergeCell ref="AC64:AC71"/>
    <mergeCell ref="AH60:AH63"/>
    <mergeCell ref="AI60:AI63"/>
    <mergeCell ref="AJ60:AJ63"/>
    <mergeCell ref="AD60:AD63"/>
    <mergeCell ref="AE60:AE63"/>
    <mergeCell ref="AF60:AF63"/>
    <mergeCell ref="AG60:AG63"/>
    <mergeCell ref="AI64:AI71"/>
    <mergeCell ref="AJ64:AJ71"/>
    <mergeCell ref="AD64:AD71"/>
    <mergeCell ref="AE64:AE71"/>
    <mergeCell ref="AF64:AF71"/>
    <mergeCell ref="AG64:AG71"/>
    <mergeCell ref="AH64:AH71"/>
    <mergeCell ref="AJ72:AJ77"/>
    <mergeCell ref="AD72:AD77"/>
    <mergeCell ref="AE72:AE77"/>
    <mergeCell ref="AF72:AF77"/>
    <mergeCell ref="AE78:AE83"/>
    <mergeCell ref="AF78:AF83"/>
    <mergeCell ref="AG78:AG83"/>
    <mergeCell ref="AH78:AH83"/>
    <mergeCell ref="AA84:AA85"/>
    <mergeCell ref="AI86:AI91"/>
    <mergeCell ref="AJ86:AJ91"/>
    <mergeCell ref="AI78:AI83"/>
    <mergeCell ref="AJ78:AJ83"/>
    <mergeCell ref="AJ84:AJ85"/>
    <mergeCell ref="AH86:AH91"/>
    <mergeCell ref="A78:A83"/>
    <mergeCell ref="B78:B83"/>
    <mergeCell ref="C78:C83"/>
    <mergeCell ref="D78:D83"/>
    <mergeCell ref="Z78:Z83"/>
    <mergeCell ref="AA78:AA83"/>
    <mergeCell ref="AB78:AB83"/>
    <mergeCell ref="AC78:AC83"/>
    <mergeCell ref="AD78:AD83"/>
    <mergeCell ref="AG72:AG77"/>
    <mergeCell ref="AH72:AH77"/>
    <mergeCell ref="AI72:AI77"/>
    <mergeCell ref="A72:A77"/>
    <mergeCell ref="B72:B77"/>
    <mergeCell ref="C72:C77"/>
    <mergeCell ref="AB92:AB95"/>
    <mergeCell ref="AC92:AC95"/>
    <mergeCell ref="AC86:AC91"/>
    <mergeCell ref="AH84:AH85"/>
    <mergeCell ref="AI84:AI85"/>
    <mergeCell ref="A86:A91"/>
    <mergeCell ref="B86:B91"/>
    <mergeCell ref="C86:C91"/>
    <mergeCell ref="D86:D91"/>
    <mergeCell ref="Z86:Z91"/>
    <mergeCell ref="AA86:AA91"/>
    <mergeCell ref="AB86:AB91"/>
    <mergeCell ref="AB84:AB85"/>
    <mergeCell ref="AC84:AC85"/>
    <mergeCell ref="AD84:AD85"/>
    <mergeCell ref="AE84:AE85"/>
    <mergeCell ref="AF84:AF85"/>
    <mergeCell ref="AG84:AG85"/>
    <mergeCell ref="A84:A85"/>
    <mergeCell ref="B84:B85"/>
    <mergeCell ref="C84:C85"/>
    <mergeCell ref="D84:D85"/>
    <mergeCell ref="Z84:Z85"/>
    <mergeCell ref="AD86:AD91"/>
    <mergeCell ref="AE86:AE91"/>
    <mergeCell ref="AF86:AF91"/>
    <mergeCell ref="AG86:AG91"/>
    <mergeCell ref="AE96:AE101"/>
    <mergeCell ref="AF96:AF101"/>
    <mergeCell ref="AG96:AG101"/>
    <mergeCell ref="AH96:AH101"/>
    <mergeCell ref="AI96:AI101"/>
    <mergeCell ref="AJ96:AJ101"/>
    <mergeCell ref="AJ92:AJ95"/>
    <mergeCell ref="A96:A101"/>
    <mergeCell ref="B96:B101"/>
    <mergeCell ref="C96:C101"/>
    <mergeCell ref="D96:D101"/>
    <mergeCell ref="Z96:Z101"/>
    <mergeCell ref="AA96:AA101"/>
    <mergeCell ref="AB96:AB101"/>
    <mergeCell ref="AC96:AC101"/>
    <mergeCell ref="AD96:AD101"/>
    <mergeCell ref="AD92:AD95"/>
    <mergeCell ref="AE92:AE95"/>
    <mergeCell ref="AF92:AF95"/>
    <mergeCell ref="AG92:AG95"/>
    <mergeCell ref="AH92:AH95"/>
    <mergeCell ref="AI92:AI95"/>
    <mergeCell ref="A92:A95"/>
    <mergeCell ref="B92:B95"/>
    <mergeCell ref="C92:C95"/>
    <mergeCell ref="D92:D95"/>
    <mergeCell ref="Z92:Z95"/>
    <mergeCell ref="AA92:AA95"/>
    <mergeCell ref="A104:A114"/>
    <mergeCell ref="B104:B114"/>
    <mergeCell ref="C104:C114"/>
    <mergeCell ref="D104:D114"/>
    <mergeCell ref="Z104:Z114"/>
    <mergeCell ref="AA104:AA114"/>
    <mergeCell ref="AB104:AB114"/>
    <mergeCell ref="AB102:AB103"/>
    <mergeCell ref="AC102:AC103"/>
    <mergeCell ref="A102:A103"/>
    <mergeCell ref="B102:B103"/>
    <mergeCell ref="C102:C103"/>
    <mergeCell ref="D102:D103"/>
    <mergeCell ref="Z102:Z103"/>
    <mergeCell ref="AA102:AA103"/>
    <mergeCell ref="D115:D118"/>
    <mergeCell ref="Z115:Z118"/>
    <mergeCell ref="AA115:AA118"/>
    <mergeCell ref="AB115:AB118"/>
    <mergeCell ref="AC115:AC118"/>
    <mergeCell ref="AC104:AC114"/>
    <mergeCell ref="AH102:AH103"/>
    <mergeCell ref="AI102:AI103"/>
    <mergeCell ref="AJ102:AJ103"/>
    <mergeCell ref="AD102:AD103"/>
    <mergeCell ref="AE102:AE103"/>
    <mergeCell ref="AF102:AF103"/>
    <mergeCell ref="AG102:AG103"/>
    <mergeCell ref="AI104:AI114"/>
    <mergeCell ref="AJ104:AJ114"/>
    <mergeCell ref="AD104:AD114"/>
    <mergeCell ref="AE104:AE114"/>
    <mergeCell ref="AF104:AF114"/>
    <mergeCell ref="AG104:AG114"/>
    <mergeCell ref="AH104:AH114"/>
    <mergeCell ref="AJ115:AJ118"/>
    <mergeCell ref="AD115:AD118"/>
    <mergeCell ref="AE115:AE118"/>
    <mergeCell ref="AF115:AF118"/>
    <mergeCell ref="AE119:AE122"/>
    <mergeCell ref="AF119:AF122"/>
    <mergeCell ref="AG119:AG122"/>
    <mergeCell ref="AH119:AH122"/>
    <mergeCell ref="AA123:AA134"/>
    <mergeCell ref="AI135:AI138"/>
    <mergeCell ref="AJ135:AJ138"/>
    <mergeCell ref="AI119:AI122"/>
    <mergeCell ref="AJ119:AJ122"/>
    <mergeCell ref="AJ123:AJ134"/>
    <mergeCell ref="AH135:AH138"/>
    <mergeCell ref="A119:A122"/>
    <mergeCell ref="B119:B122"/>
    <mergeCell ref="C119:C122"/>
    <mergeCell ref="D119:D122"/>
    <mergeCell ref="Z119:Z122"/>
    <mergeCell ref="AA119:AA122"/>
    <mergeCell ref="AB119:AB122"/>
    <mergeCell ref="AC119:AC122"/>
    <mergeCell ref="AD119:AD122"/>
    <mergeCell ref="AG115:AG118"/>
    <mergeCell ref="AH115:AH118"/>
    <mergeCell ref="AI115:AI118"/>
    <mergeCell ref="A115:A118"/>
    <mergeCell ref="B115:B118"/>
    <mergeCell ref="C115:C118"/>
    <mergeCell ref="AB139:AB142"/>
    <mergeCell ref="AC139:AC142"/>
    <mergeCell ref="AC135:AC138"/>
    <mergeCell ref="AH123:AH134"/>
    <mergeCell ref="AI123:AI134"/>
    <mergeCell ref="A135:A138"/>
    <mergeCell ref="B135:B138"/>
    <mergeCell ref="C135:C138"/>
    <mergeCell ref="D135:D138"/>
    <mergeCell ref="Z135:Z138"/>
    <mergeCell ref="AA135:AA138"/>
    <mergeCell ref="AB135:AB138"/>
    <mergeCell ref="AB123:AB134"/>
    <mergeCell ref="AC123:AC134"/>
    <mergeCell ref="AD123:AD134"/>
    <mergeCell ref="AE123:AE134"/>
    <mergeCell ref="AF123:AF134"/>
    <mergeCell ref="AG123:AG134"/>
    <mergeCell ref="A123:A134"/>
    <mergeCell ref="B123:B134"/>
    <mergeCell ref="C123:C134"/>
    <mergeCell ref="D123:D134"/>
    <mergeCell ref="Z123:Z134"/>
    <mergeCell ref="AD135:AD138"/>
    <mergeCell ref="AE135:AE138"/>
    <mergeCell ref="AF135:AF138"/>
    <mergeCell ref="AG135:AG138"/>
    <mergeCell ref="AE143:AE162"/>
    <mergeCell ref="AF143:AF162"/>
    <mergeCell ref="AG143:AG162"/>
    <mergeCell ref="AH143:AH162"/>
    <mergeCell ref="AI143:AI162"/>
    <mergeCell ref="AJ143:AJ162"/>
    <mergeCell ref="AJ139:AJ142"/>
    <mergeCell ref="A143:A162"/>
    <mergeCell ref="B143:B162"/>
    <mergeCell ref="C143:C162"/>
    <mergeCell ref="D143:D162"/>
    <mergeCell ref="Z143:Z162"/>
    <mergeCell ref="AA143:AA162"/>
    <mergeCell ref="AB143:AB162"/>
    <mergeCell ref="AC143:AC162"/>
    <mergeCell ref="AD143:AD162"/>
    <mergeCell ref="AD139:AD142"/>
    <mergeCell ref="AE139:AE142"/>
    <mergeCell ref="AF139:AF142"/>
    <mergeCell ref="AG139:AG142"/>
    <mergeCell ref="AH139:AH142"/>
    <mergeCell ref="AI139:AI142"/>
    <mergeCell ref="A139:A142"/>
    <mergeCell ref="B139:B142"/>
    <mergeCell ref="C139:C142"/>
    <mergeCell ref="D139:D142"/>
    <mergeCell ref="Z139:Z142"/>
    <mergeCell ref="AA139:AA142"/>
    <mergeCell ref="AH163:AH167"/>
    <mergeCell ref="AI163:AI167"/>
    <mergeCell ref="AJ163:AJ167"/>
    <mergeCell ref="A168:A171"/>
    <mergeCell ref="B168:B171"/>
    <mergeCell ref="C168:C171"/>
    <mergeCell ref="D168:D171"/>
    <mergeCell ref="Z168:Z171"/>
    <mergeCell ref="AA168:AA171"/>
    <mergeCell ref="AB168:AB171"/>
    <mergeCell ref="AB163:AB167"/>
    <mergeCell ref="AC163:AC167"/>
    <mergeCell ref="AD163:AD167"/>
    <mergeCell ref="AE163:AE167"/>
    <mergeCell ref="AF163:AF167"/>
    <mergeCell ref="AG163:AG167"/>
    <mergeCell ref="A163:A167"/>
    <mergeCell ref="B163:B167"/>
    <mergeCell ref="C163:C167"/>
    <mergeCell ref="D163:D167"/>
    <mergeCell ref="AI168:AI171"/>
    <mergeCell ref="AJ168:AJ171"/>
    <mergeCell ref="A172:A175"/>
    <mergeCell ref="B172:B175"/>
    <mergeCell ref="C172:C175"/>
    <mergeCell ref="D172:D175"/>
    <mergeCell ref="AC168:AC171"/>
    <mergeCell ref="AD168:AD171"/>
    <mergeCell ref="AE168:AE171"/>
    <mergeCell ref="AF168:AF171"/>
    <mergeCell ref="AG168:AG171"/>
    <mergeCell ref="AH168:AH171"/>
    <mergeCell ref="AB176:AB179"/>
    <mergeCell ref="AC176:AC179"/>
    <mergeCell ref="A176:A179"/>
    <mergeCell ref="B176:B179"/>
    <mergeCell ref="C176:C179"/>
    <mergeCell ref="D176:D179"/>
    <mergeCell ref="Z176:Z179"/>
    <mergeCell ref="AA176:AA179"/>
    <mergeCell ref="Z163:Z167"/>
    <mergeCell ref="AA163:AA167"/>
    <mergeCell ref="AJ184:AJ187"/>
    <mergeCell ref="AD184:AD187"/>
    <mergeCell ref="AE184:AE187"/>
    <mergeCell ref="AF184:AF187"/>
    <mergeCell ref="A180:A183"/>
    <mergeCell ref="B180:B183"/>
    <mergeCell ref="C180:C183"/>
    <mergeCell ref="D180:D183"/>
    <mergeCell ref="Z180:Z183"/>
    <mergeCell ref="AA180:AA183"/>
    <mergeCell ref="AB180:AB183"/>
    <mergeCell ref="AC180:AC183"/>
    <mergeCell ref="AG184:AG187"/>
    <mergeCell ref="AH184:AH187"/>
    <mergeCell ref="AI184:AI187"/>
    <mergeCell ref="A184:A187"/>
    <mergeCell ref="B184:B187"/>
    <mergeCell ref="C184:C187"/>
    <mergeCell ref="AH176:AH179"/>
    <mergeCell ref="AI176:AI179"/>
    <mergeCell ref="AJ176:AJ179"/>
    <mergeCell ref="AD176:AD179"/>
    <mergeCell ref="AE176:AE179"/>
    <mergeCell ref="AF176:AF179"/>
    <mergeCell ref="AG176:AG179"/>
    <mergeCell ref="AI180:AI183"/>
    <mergeCell ref="AJ180:AJ183"/>
    <mergeCell ref="AD180:AD183"/>
    <mergeCell ref="AE180:AE183"/>
    <mergeCell ref="AF180:AF183"/>
    <mergeCell ref="AG180:AG183"/>
    <mergeCell ref="AH180:AH183"/>
    <mergeCell ref="Z188:Z207"/>
    <mergeCell ref="AA188:AA207"/>
    <mergeCell ref="AB188:AB207"/>
    <mergeCell ref="AC188:AC207"/>
    <mergeCell ref="AD188:AD207"/>
    <mergeCell ref="D184:D187"/>
    <mergeCell ref="Z184:Z187"/>
    <mergeCell ref="AA184:AA187"/>
    <mergeCell ref="AB184:AB187"/>
    <mergeCell ref="AC184:AC187"/>
    <mergeCell ref="AE188:AE207"/>
    <mergeCell ref="AF188:AF207"/>
    <mergeCell ref="AG188:AG207"/>
    <mergeCell ref="AH188:AH207"/>
    <mergeCell ref="AI188:AI207"/>
    <mergeCell ref="AJ188:AJ207"/>
    <mergeCell ref="AD210:AD211"/>
    <mergeCell ref="AE210:AE211"/>
    <mergeCell ref="AF210:AF211"/>
    <mergeCell ref="AG210:AG211"/>
    <mergeCell ref="AH210:AH211"/>
    <mergeCell ref="AJ208:AJ209"/>
    <mergeCell ref="A188:A207"/>
    <mergeCell ref="B188:B207"/>
    <mergeCell ref="C188:C207"/>
    <mergeCell ref="D188:D207"/>
    <mergeCell ref="AB212:AB214"/>
    <mergeCell ref="AC212:AC214"/>
    <mergeCell ref="AC210:AC211"/>
    <mergeCell ref="AH208:AH209"/>
    <mergeCell ref="AI208:AI209"/>
    <mergeCell ref="A210:A211"/>
    <mergeCell ref="B210:B211"/>
    <mergeCell ref="C210:C211"/>
    <mergeCell ref="D210:D211"/>
    <mergeCell ref="Z210:Z211"/>
    <mergeCell ref="AA210:AA211"/>
    <mergeCell ref="AB210:AB211"/>
    <mergeCell ref="AB208:AB209"/>
    <mergeCell ref="AC208:AC209"/>
    <mergeCell ref="AD208:AD209"/>
    <mergeCell ref="AE208:AE209"/>
    <mergeCell ref="AF208:AF209"/>
    <mergeCell ref="AG208:AG209"/>
    <mergeCell ref="A208:A209"/>
    <mergeCell ref="B208:B209"/>
    <mergeCell ref="C208:C209"/>
    <mergeCell ref="D208:D209"/>
    <mergeCell ref="Z208:Z209"/>
    <mergeCell ref="AE215:AE216"/>
    <mergeCell ref="AF215:AF216"/>
    <mergeCell ref="AG215:AG216"/>
    <mergeCell ref="AH215:AH216"/>
    <mergeCell ref="AI215:AI216"/>
    <mergeCell ref="AJ215:AJ216"/>
    <mergeCell ref="AJ212:AJ214"/>
    <mergeCell ref="AD212:AD214"/>
    <mergeCell ref="AE212:AE214"/>
    <mergeCell ref="AF212:AF214"/>
    <mergeCell ref="AG212:AG214"/>
    <mergeCell ref="AH212:AH214"/>
    <mergeCell ref="AI212:AI214"/>
    <mergeCell ref="AA208:AA209"/>
    <mergeCell ref="AI210:AI211"/>
    <mergeCell ref="AJ210:AJ211"/>
    <mergeCell ref="A212:A214"/>
    <mergeCell ref="B212:B214"/>
    <mergeCell ref="C212:C214"/>
    <mergeCell ref="D212:D214"/>
    <mergeCell ref="Z212:Z214"/>
    <mergeCell ref="AA212:AA214"/>
    <mergeCell ref="AH217:AH219"/>
    <mergeCell ref="AI217:AI219"/>
    <mergeCell ref="AJ217:AJ219"/>
    <mergeCell ref="AD217:AD219"/>
    <mergeCell ref="AE217:AE219"/>
    <mergeCell ref="AF217:AF219"/>
    <mergeCell ref="AG217:AG219"/>
    <mergeCell ref="A215:A216"/>
    <mergeCell ref="B215:B216"/>
    <mergeCell ref="C215:C216"/>
    <mergeCell ref="D215:D216"/>
    <mergeCell ref="Z215:Z216"/>
    <mergeCell ref="AA215:AA216"/>
    <mergeCell ref="AB215:AB216"/>
    <mergeCell ref="AC215:AC216"/>
    <mergeCell ref="AD215:AD216"/>
    <mergeCell ref="A220:A222"/>
    <mergeCell ref="B220:B222"/>
    <mergeCell ref="C220:C222"/>
    <mergeCell ref="D220:D222"/>
    <mergeCell ref="Z220:Z222"/>
    <mergeCell ref="AA220:AA222"/>
    <mergeCell ref="AB220:AB222"/>
    <mergeCell ref="AB217:AB219"/>
    <mergeCell ref="AC217:AC219"/>
    <mergeCell ref="A217:A219"/>
    <mergeCell ref="B217:B219"/>
    <mergeCell ref="C217:C219"/>
    <mergeCell ref="D217:D219"/>
    <mergeCell ref="Z217:Z219"/>
    <mergeCell ref="AA217:AA219"/>
    <mergeCell ref="AI220:AI222"/>
    <mergeCell ref="AJ220:AJ222"/>
    <mergeCell ref="AD220:AD222"/>
    <mergeCell ref="AE220:AE222"/>
    <mergeCell ref="AF220:AF222"/>
    <mergeCell ref="AG220:AG222"/>
    <mergeCell ref="AH220:AH222"/>
    <mergeCell ref="AC220:AC222"/>
    <mergeCell ref="B229:D229"/>
    <mergeCell ref="AE226:AE228"/>
    <mergeCell ref="AF226:AF228"/>
    <mergeCell ref="AH226:AH228"/>
    <mergeCell ref="AG226:AG228"/>
    <mergeCell ref="B223:B225"/>
    <mergeCell ref="C223:C225"/>
    <mergeCell ref="D223:D225"/>
    <mergeCell ref="Z223:Z225"/>
    <mergeCell ref="AA223:AA225"/>
    <mergeCell ref="AB223:AB225"/>
    <mergeCell ref="AC223:AC225"/>
    <mergeCell ref="AI226:AI228"/>
    <mergeCell ref="AJ226:AJ228"/>
    <mergeCell ref="AJ223:AJ225"/>
    <mergeCell ref="AD223:AD225"/>
    <mergeCell ref="AE223:AE225"/>
    <mergeCell ref="AF223:AF225"/>
    <mergeCell ref="AG223:AG225"/>
    <mergeCell ref="AH223:AH225"/>
    <mergeCell ref="AI223:AI225"/>
    <mergeCell ref="A223:A225"/>
    <mergeCell ref="A226:A228"/>
    <mergeCell ref="B226:B228"/>
    <mergeCell ref="C226:C228"/>
    <mergeCell ref="D226:D228"/>
    <mergeCell ref="Z226:Z228"/>
    <mergeCell ref="AA226:AA228"/>
    <mergeCell ref="AB226:AB228"/>
    <mergeCell ref="AC226:AC228"/>
    <mergeCell ref="AD226:AD228"/>
  </mergeCells>
  <pageMargins left="0.7" right="0.7" top="0.75" bottom="0.75" header="0.3" footer="0.3"/>
  <pageSetup paperSize="9" scale="64" orientation="portrait" r:id="rId1"/>
  <rowBreaks count="3" manualBreakCount="3">
    <brk id="53" max="16383" man="1"/>
    <brk id="114" max="16383" man="1"/>
    <brk id="175" max="16383" man="1"/>
  </rowBreaks>
  <colBreaks count="1" manualBreakCount="1">
    <brk id="4" max="236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7" sqref="I17"/>
    </sheetView>
  </sheetViews>
  <sheetFormatPr defaultRowHeight="15" x14ac:dyDescent="0.25"/>
  <cols>
    <col min="1" max="2" width="9.140625" style="156"/>
    <col min="3" max="3" width="13.5703125" style="156" customWidth="1"/>
    <col min="4" max="4" width="14.28515625" style="156" customWidth="1"/>
    <col min="5" max="5" width="9.7109375" style="156" customWidth="1"/>
    <col min="6" max="6" width="11.140625" style="156" customWidth="1"/>
    <col min="7" max="7" width="16" style="156" customWidth="1"/>
    <col min="8" max="16384" width="9.140625" style="156"/>
  </cols>
  <sheetData>
    <row r="1" spans="1:9" ht="15.75" x14ac:dyDescent="0.25">
      <c r="A1" s="153" t="s">
        <v>204</v>
      </c>
      <c r="B1" s="154" t="s">
        <v>205</v>
      </c>
      <c r="C1" s="154" t="s">
        <v>206</v>
      </c>
      <c r="D1" s="154" t="s">
        <v>207</v>
      </c>
      <c r="E1" s="154" t="s">
        <v>208</v>
      </c>
      <c r="F1" s="154" t="s">
        <v>209</v>
      </c>
      <c r="G1" s="154" t="s">
        <v>210</v>
      </c>
      <c r="H1" s="154" t="s">
        <v>211</v>
      </c>
      <c r="I1" s="155" t="s">
        <v>212</v>
      </c>
    </row>
    <row r="2" spans="1:9" ht="15.75" x14ac:dyDescent="0.25">
      <c r="A2" s="1307">
        <v>10</v>
      </c>
      <c r="B2" s="157" t="s">
        <v>17</v>
      </c>
      <c r="C2" s="157">
        <v>57</v>
      </c>
      <c r="D2" s="157">
        <v>4</v>
      </c>
      <c r="E2" s="157">
        <v>4</v>
      </c>
      <c r="F2" s="157">
        <v>0</v>
      </c>
      <c r="G2" s="157">
        <v>0</v>
      </c>
      <c r="H2" s="157">
        <v>0.5</v>
      </c>
      <c r="I2" s="158">
        <v>0</v>
      </c>
    </row>
    <row r="3" spans="1:9" ht="15.75" x14ac:dyDescent="0.25">
      <c r="A3" s="1307"/>
      <c r="B3" s="157" t="s">
        <v>18</v>
      </c>
      <c r="C3" s="157">
        <v>58</v>
      </c>
      <c r="D3" s="157">
        <v>31</v>
      </c>
      <c r="E3" s="157">
        <v>22</v>
      </c>
      <c r="F3" s="157">
        <v>0</v>
      </c>
      <c r="G3" s="157">
        <v>0</v>
      </c>
      <c r="H3" s="157">
        <v>1</v>
      </c>
      <c r="I3" s="158">
        <v>0</v>
      </c>
    </row>
    <row r="4" spans="1:9" ht="15.75" x14ac:dyDescent="0.25">
      <c r="A4" s="1307"/>
      <c r="B4" s="157" t="s">
        <v>19</v>
      </c>
      <c r="C4" s="157">
        <v>41</v>
      </c>
      <c r="D4" s="157">
        <v>62</v>
      </c>
      <c r="E4" s="157">
        <v>15</v>
      </c>
      <c r="F4" s="157">
        <v>0</v>
      </c>
      <c r="G4" s="157">
        <v>0</v>
      </c>
      <c r="H4" s="157">
        <v>0.4</v>
      </c>
      <c r="I4" s="158">
        <v>1</v>
      </c>
    </row>
    <row r="5" spans="1:9" ht="15.75" x14ac:dyDescent="0.25">
      <c r="A5" s="1307">
        <v>19</v>
      </c>
      <c r="B5" s="157" t="s">
        <v>17</v>
      </c>
      <c r="C5" s="157">
        <v>41</v>
      </c>
      <c r="D5" s="157">
        <v>5</v>
      </c>
      <c r="E5" s="157">
        <v>5</v>
      </c>
      <c r="F5" s="157">
        <v>0</v>
      </c>
      <c r="G5" s="157">
        <v>0</v>
      </c>
      <c r="H5" s="157">
        <v>0.5</v>
      </c>
      <c r="I5" s="158">
        <v>0</v>
      </c>
    </row>
    <row r="6" spans="1:9" ht="15.75" x14ac:dyDescent="0.25">
      <c r="A6" s="1307"/>
      <c r="B6" s="157" t="s">
        <v>213</v>
      </c>
      <c r="C6" s="157">
        <v>50</v>
      </c>
      <c r="D6" s="157">
        <v>18</v>
      </c>
      <c r="E6" s="157">
        <v>12</v>
      </c>
      <c r="F6" s="157">
        <v>0</v>
      </c>
      <c r="G6" s="157">
        <v>0</v>
      </c>
      <c r="H6" s="157">
        <v>0.5</v>
      </c>
      <c r="I6" s="158">
        <v>0</v>
      </c>
    </row>
    <row r="7" spans="1:9" ht="16.5" thickBot="1" x14ac:dyDescent="0.3">
      <c r="A7" s="1308"/>
      <c r="B7" s="159" t="s">
        <v>19</v>
      </c>
      <c r="C7" s="159">
        <v>41</v>
      </c>
      <c r="D7" s="159">
        <v>33</v>
      </c>
      <c r="E7" s="159">
        <v>26</v>
      </c>
      <c r="F7" s="159">
        <v>0</v>
      </c>
      <c r="G7" s="159">
        <v>0</v>
      </c>
      <c r="H7" s="159">
        <v>0.5</v>
      </c>
      <c r="I7" s="160">
        <v>0.5</v>
      </c>
    </row>
    <row r="9" spans="1:9" ht="15.75" thickBot="1" x14ac:dyDescent="0.3">
      <c r="A9" s="478" t="s">
        <v>1081</v>
      </c>
    </row>
    <row r="10" spans="1:9" ht="15.75" x14ac:dyDescent="0.25">
      <c r="A10" s="153" t="s">
        <v>204</v>
      </c>
      <c r="B10" s="154" t="s">
        <v>205</v>
      </c>
      <c r="C10" s="154" t="s">
        <v>206</v>
      </c>
      <c r="D10" s="154" t="s">
        <v>207</v>
      </c>
      <c r="E10" s="154" t="s">
        <v>208</v>
      </c>
      <c r="F10" s="154" t="s">
        <v>209</v>
      </c>
      <c r="G10" s="154" t="s">
        <v>210</v>
      </c>
      <c r="H10" s="154" t="s">
        <v>211</v>
      </c>
      <c r="I10" s="155" t="s">
        <v>212</v>
      </c>
    </row>
    <row r="11" spans="1:9" ht="15.75" x14ac:dyDescent="0.25">
      <c r="A11" s="1307">
        <v>10</v>
      </c>
      <c r="B11" s="157" t="s">
        <v>17</v>
      </c>
      <c r="C11" s="157">
        <v>59</v>
      </c>
      <c r="D11" s="157">
        <v>94</v>
      </c>
      <c r="E11" s="157">
        <v>59</v>
      </c>
      <c r="F11" s="157">
        <v>10</v>
      </c>
      <c r="G11" s="157">
        <v>0</v>
      </c>
      <c r="H11" s="157">
        <v>18</v>
      </c>
      <c r="I11" s="158">
        <v>1</v>
      </c>
    </row>
    <row r="12" spans="1:9" ht="15.75" x14ac:dyDescent="0.25">
      <c r="A12" s="1307"/>
      <c r="B12" s="157" t="s">
        <v>18</v>
      </c>
      <c r="C12" s="157">
        <v>115</v>
      </c>
      <c r="D12" s="157">
        <v>97</v>
      </c>
      <c r="E12" s="157">
        <v>66</v>
      </c>
      <c r="F12" s="157">
        <v>0</v>
      </c>
      <c r="G12" s="157">
        <v>0</v>
      </c>
      <c r="H12" s="157">
        <v>18</v>
      </c>
      <c r="I12" s="158">
        <v>1</v>
      </c>
    </row>
    <row r="13" spans="1:9" ht="15.75" x14ac:dyDescent="0.25">
      <c r="A13" s="1307"/>
      <c r="B13" s="157" t="s">
        <v>19</v>
      </c>
      <c r="C13" s="157">
        <v>123</v>
      </c>
      <c r="D13" s="157">
        <v>61</v>
      </c>
      <c r="E13" s="157">
        <v>65</v>
      </c>
      <c r="F13" s="157">
        <v>0</v>
      </c>
      <c r="G13" s="157">
        <v>0</v>
      </c>
      <c r="H13" s="157">
        <v>18</v>
      </c>
      <c r="I13" s="158">
        <v>1</v>
      </c>
    </row>
    <row r="14" spans="1:9" ht="15.75" x14ac:dyDescent="0.25">
      <c r="A14" s="1307">
        <v>19</v>
      </c>
      <c r="B14" s="157" t="s">
        <v>17</v>
      </c>
      <c r="C14" s="157">
        <v>60</v>
      </c>
      <c r="D14" s="157">
        <v>160</v>
      </c>
      <c r="E14" s="157">
        <v>38</v>
      </c>
      <c r="F14" s="157">
        <v>10</v>
      </c>
      <c r="G14" s="157">
        <v>0</v>
      </c>
      <c r="H14" s="157">
        <v>18</v>
      </c>
      <c r="I14" s="158">
        <v>1</v>
      </c>
    </row>
    <row r="15" spans="1:9" ht="15.75" x14ac:dyDescent="0.25">
      <c r="A15" s="1307"/>
      <c r="B15" s="157" t="s">
        <v>213</v>
      </c>
      <c r="C15" s="157">
        <v>61</v>
      </c>
      <c r="D15" s="157">
        <v>129</v>
      </c>
      <c r="E15" s="157">
        <v>61</v>
      </c>
      <c r="F15" s="157">
        <v>0</v>
      </c>
      <c r="G15" s="157">
        <v>5</v>
      </c>
      <c r="H15" s="157">
        <v>18</v>
      </c>
      <c r="I15" s="158">
        <v>1</v>
      </c>
    </row>
    <row r="16" spans="1:9" ht="16.5" thickBot="1" x14ac:dyDescent="0.3">
      <c r="A16" s="1308"/>
      <c r="B16" s="159" t="s">
        <v>19</v>
      </c>
      <c r="C16" s="159">
        <v>25</v>
      </c>
      <c r="D16" s="159">
        <v>108</v>
      </c>
      <c r="E16" s="159">
        <v>61</v>
      </c>
      <c r="F16" s="159">
        <v>0</v>
      </c>
      <c r="G16" s="159">
        <v>5</v>
      </c>
      <c r="H16" s="159">
        <v>18</v>
      </c>
      <c r="I16" s="160">
        <v>1</v>
      </c>
    </row>
  </sheetData>
  <mergeCells count="4">
    <mergeCell ref="A14:A16"/>
    <mergeCell ref="A2:A4"/>
    <mergeCell ref="A5:A7"/>
    <mergeCell ref="A11:A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54"/>
  <sheetViews>
    <sheetView view="pageBreakPreview" topLeftCell="A421" zoomScale="80" zoomScaleNormal="70" zoomScaleSheetLayoutView="80" workbookViewId="0">
      <selection activeCell="AJ12" sqref="AJ12:AJ23"/>
    </sheetView>
  </sheetViews>
  <sheetFormatPr defaultRowHeight="15" x14ac:dyDescent="0.25"/>
  <cols>
    <col min="1" max="1" width="8" style="165" customWidth="1"/>
    <col min="2" max="2" width="20.42578125" style="165" customWidth="1"/>
    <col min="3" max="4" width="22.5703125" style="165" customWidth="1"/>
    <col min="5" max="5" width="43.42578125" style="165" customWidth="1"/>
    <col min="6" max="17" width="9.140625" style="165"/>
    <col min="18" max="34" width="10.7109375" style="165" customWidth="1"/>
    <col min="35" max="35" width="11.28515625" style="165" customWidth="1"/>
    <col min="36" max="36" width="12.7109375" style="165" customWidth="1"/>
    <col min="37" max="16384" width="9.140625" style="165"/>
  </cols>
  <sheetData>
    <row r="1" spans="1:36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4"/>
    </row>
    <row r="2" spans="1:36" x14ac:dyDescent="0.25">
      <c r="A2" s="163"/>
      <c r="B2" s="617" t="s">
        <v>328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9"/>
      <c r="R2" s="163"/>
      <c r="S2" s="163"/>
      <c r="T2" s="163"/>
      <c r="U2" s="164"/>
      <c r="V2" s="164"/>
    </row>
    <row r="3" spans="1:36" x14ac:dyDescent="0.25">
      <c r="A3" s="163"/>
      <c r="B3" s="620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2"/>
      <c r="R3" s="163"/>
      <c r="S3" s="163"/>
      <c r="T3" s="163"/>
      <c r="U3" s="164"/>
      <c r="V3" s="164"/>
    </row>
    <row r="4" spans="1:36" ht="20.25" x14ac:dyDescent="0.25">
      <c r="A4" s="163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3"/>
      <c r="S4" s="163"/>
      <c r="T4" s="163"/>
      <c r="U4" s="164"/>
      <c r="V4" s="164"/>
    </row>
    <row r="5" spans="1:36" ht="20.25" x14ac:dyDescent="0.25">
      <c r="A5" s="163"/>
      <c r="B5" s="166"/>
      <c r="C5" s="166"/>
      <c r="D5" s="166"/>
      <c r="E5" s="166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4" t="s">
        <v>1</v>
      </c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</row>
    <row r="6" spans="1:36" ht="30" customHeight="1" x14ac:dyDescent="0.25">
      <c r="A6" s="163"/>
      <c r="B6" s="166"/>
      <c r="C6" s="166"/>
      <c r="D6" s="166"/>
      <c r="E6" s="166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</row>
    <row r="7" spans="1:36" ht="15.75" thickBot="1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  <c r="V7" s="164"/>
    </row>
    <row r="8" spans="1:36" ht="31.5" customHeight="1" thickBot="1" x14ac:dyDescent="0.3">
      <c r="A8" s="580" t="s">
        <v>2</v>
      </c>
      <c r="B8" s="583" t="s">
        <v>3</v>
      </c>
      <c r="C8" s="586" t="s">
        <v>4</v>
      </c>
      <c r="D8" s="586" t="s">
        <v>5</v>
      </c>
      <c r="E8" s="583" t="s">
        <v>6</v>
      </c>
      <c r="F8" s="589" t="s">
        <v>7</v>
      </c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1"/>
      <c r="R8" s="592" t="s">
        <v>8</v>
      </c>
      <c r="S8" s="593"/>
      <c r="T8" s="593"/>
      <c r="U8" s="594"/>
      <c r="V8" s="598" t="s">
        <v>9</v>
      </c>
      <c r="W8" s="599"/>
      <c r="X8" s="599"/>
      <c r="Y8" s="600"/>
      <c r="Z8" s="598" t="s">
        <v>10</v>
      </c>
      <c r="AA8" s="599"/>
      <c r="AB8" s="599"/>
      <c r="AC8" s="600"/>
      <c r="AD8" s="598" t="s">
        <v>11</v>
      </c>
      <c r="AE8" s="599"/>
      <c r="AF8" s="599"/>
      <c r="AG8" s="600"/>
      <c r="AH8" s="604" t="s">
        <v>12</v>
      </c>
      <c r="AI8" s="612" t="s">
        <v>13</v>
      </c>
      <c r="AJ8" s="612" t="s">
        <v>14</v>
      </c>
    </row>
    <row r="9" spans="1:36" ht="33" customHeight="1" thickBot="1" x14ac:dyDescent="0.3">
      <c r="A9" s="581"/>
      <c r="B9" s="584"/>
      <c r="C9" s="587"/>
      <c r="D9" s="587"/>
      <c r="E9" s="584"/>
      <c r="F9" s="589" t="s">
        <v>15</v>
      </c>
      <c r="G9" s="626"/>
      <c r="H9" s="626"/>
      <c r="I9" s="626"/>
      <c r="J9" s="626"/>
      <c r="K9" s="625"/>
      <c r="L9" s="589" t="s">
        <v>16</v>
      </c>
      <c r="M9" s="626"/>
      <c r="N9" s="626"/>
      <c r="O9" s="626"/>
      <c r="P9" s="626"/>
      <c r="Q9" s="625"/>
      <c r="R9" s="595"/>
      <c r="S9" s="596"/>
      <c r="T9" s="596"/>
      <c r="U9" s="597"/>
      <c r="V9" s="601"/>
      <c r="W9" s="602"/>
      <c r="X9" s="602"/>
      <c r="Y9" s="603"/>
      <c r="Z9" s="601"/>
      <c r="AA9" s="602"/>
      <c r="AB9" s="602"/>
      <c r="AC9" s="603"/>
      <c r="AD9" s="601"/>
      <c r="AE9" s="602"/>
      <c r="AF9" s="602"/>
      <c r="AG9" s="603"/>
      <c r="AH9" s="605"/>
      <c r="AI9" s="613"/>
      <c r="AJ9" s="613"/>
    </row>
    <row r="10" spans="1:36" ht="16.5" thickBot="1" x14ac:dyDescent="0.3">
      <c r="A10" s="581"/>
      <c r="B10" s="584"/>
      <c r="C10" s="587"/>
      <c r="D10" s="587"/>
      <c r="E10" s="584"/>
      <c r="F10" s="627">
        <v>1000.4166666666666</v>
      </c>
      <c r="G10" s="628"/>
      <c r="H10" s="629"/>
      <c r="I10" s="627">
        <v>1000.7916666666666</v>
      </c>
      <c r="J10" s="628"/>
      <c r="K10" s="629"/>
      <c r="L10" s="627">
        <v>1000.4166666666666</v>
      </c>
      <c r="M10" s="628"/>
      <c r="N10" s="629"/>
      <c r="O10" s="627">
        <v>1000.7916666666666</v>
      </c>
      <c r="P10" s="628"/>
      <c r="Q10" s="629"/>
      <c r="R10" s="589" t="s">
        <v>15</v>
      </c>
      <c r="S10" s="625"/>
      <c r="T10" s="589" t="s">
        <v>16</v>
      </c>
      <c r="U10" s="625"/>
      <c r="V10" s="615" t="s">
        <v>15</v>
      </c>
      <c r="W10" s="616"/>
      <c r="X10" s="615" t="s">
        <v>16</v>
      </c>
      <c r="Y10" s="616"/>
      <c r="Z10" s="615" t="s">
        <v>15</v>
      </c>
      <c r="AA10" s="616"/>
      <c r="AB10" s="615" t="s">
        <v>16</v>
      </c>
      <c r="AC10" s="616"/>
      <c r="AD10" s="615" t="s">
        <v>15</v>
      </c>
      <c r="AE10" s="616"/>
      <c r="AF10" s="615" t="s">
        <v>16</v>
      </c>
      <c r="AG10" s="616"/>
      <c r="AH10" s="605"/>
      <c r="AI10" s="613"/>
      <c r="AJ10" s="613"/>
    </row>
    <row r="11" spans="1:36" ht="16.5" thickBot="1" x14ac:dyDescent="0.3">
      <c r="A11" s="582"/>
      <c r="B11" s="585"/>
      <c r="C11" s="588"/>
      <c r="D11" s="588"/>
      <c r="E11" s="585"/>
      <c r="F11" s="167" t="s">
        <v>17</v>
      </c>
      <c r="G11" s="168" t="s">
        <v>18</v>
      </c>
      <c r="H11" s="169" t="s">
        <v>19</v>
      </c>
      <c r="I11" s="167" t="s">
        <v>17</v>
      </c>
      <c r="J11" s="168" t="s">
        <v>18</v>
      </c>
      <c r="K11" s="169" t="s">
        <v>19</v>
      </c>
      <c r="L11" s="167" t="s">
        <v>17</v>
      </c>
      <c r="M11" s="168" t="s">
        <v>18</v>
      </c>
      <c r="N11" s="169" t="s">
        <v>19</v>
      </c>
      <c r="O11" s="167" t="s">
        <v>17</v>
      </c>
      <c r="P11" s="168" t="s">
        <v>18</v>
      </c>
      <c r="Q11" s="169" t="s">
        <v>19</v>
      </c>
      <c r="R11" s="170">
        <v>1000.4166666666666</v>
      </c>
      <c r="S11" s="170">
        <v>1000.7916666666666</v>
      </c>
      <c r="T11" s="170">
        <v>1000.4166666666666</v>
      </c>
      <c r="U11" s="170">
        <v>1000.7916666666666</v>
      </c>
      <c r="V11" s="171">
        <v>1000.4166666666666</v>
      </c>
      <c r="W11" s="171">
        <v>1000.7916666666666</v>
      </c>
      <c r="X11" s="172">
        <v>1000.4166666666666</v>
      </c>
      <c r="Y11" s="173">
        <v>1000.7916666666666</v>
      </c>
      <c r="Z11" s="171">
        <v>1000.4166666666666</v>
      </c>
      <c r="AA11" s="171">
        <v>1000.7916666666666</v>
      </c>
      <c r="AB11" s="171">
        <v>1000.4166666666666</v>
      </c>
      <c r="AC11" s="171">
        <v>1000.7916666666666</v>
      </c>
      <c r="AD11" s="171">
        <v>1000.4166666666666</v>
      </c>
      <c r="AE11" s="171">
        <v>1000.7916666666666</v>
      </c>
      <c r="AF11" s="171">
        <v>1000.4166666666666</v>
      </c>
      <c r="AG11" s="174">
        <v>1000.7916666666666</v>
      </c>
      <c r="AH11" s="606"/>
      <c r="AI11" s="614"/>
      <c r="AJ11" s="614"/>
    </row>
    <row r="12" spans="1:36" ht="18.75" x14ac:dyDescent="0.25">
      <c r="A12" s="644">
        <v>1</v>
      </c>
      <c r="B12" s="645" t="s">
        <v>28</v>
      </c>
      <c r="C12" s="638" t="s">
        <v>88</v>
      </c>
      <c r="D12" s="638">
        <f>160*0.9</f>
        <v>144</v>
      </c>
      <c r="E12" s="175" t="s">
        <v>329</v>
      </c>
      <c r="F12" s="175">
        <v>4</v>
      </c>
      <c r="G12" s="175">
        <v>10.5</v>
      </c>
      <c r="H12" s="175">
        <v>7</v>
      </c>
      <c r="I12" s="175">
        <v>0</v>
      </c>
      <c r="J12" s="175">
        <v>1.1000000000000001</v>
      </c>
      <c r="K12" s="175">
        <v>10.3</v>
      </c>
      <c r="L12" s="176">
        <v>0.1</v>
      </c>
      <c r="M12" s="176">
        <v>2.7</v>
      </c>
      <c r="N12" s="176">
        <v>4.5999999999999996</v>
      </c>
      <c r="O12" s="176">
        <v>0.1</v>
      </c>
      <c r="P12" s="176">
        <v>7.7</v>
      </c>
      <c r="Q12" s="176">
        <v>17.8</v>
      </c>
      <c r="R12" s="177">
        <v>380</v>
      </c>
      <c r="S12" s="177">
        <v>380</v>
      </c>
      <c r="T12" s="177">
        <v>380</v>
      </c>
      <c r="U12" s="177">
        <v>380</v>
      </c>
      <c r="V12" s="178">
        <f t="shared" ref="V12:V75" si="0">IF(AND(F12=0,G12=0,H12=0),0,IF(AND(F12=0,G12=0),H12,IF(AND(F12=0,H12=0),G12,IF(AND(G12=0,H12=0),F12,IF(F12=0,(G12+H12)/2,IF(G12=0,(F12+H12)/2,IF(H12=0,(F12+G12)/2,(F12+G12+H12)/3)))))))</f>
        <v>7.166666666666667</v>
      </c>
      <c r="W12" s="178">
        <f t="shared" ref="W12:W75" si="1">IF(AND(I12=0,J12=0,K12=0),0,IF(AND(I12=0,J12=0),K12,IF(AND(I12=0,K12=0),J12,IF(AND(J12=0,K12=0),I12,IF(I12=0,(J12+K12)/2,IF(J12=0,(I12+K12)/2,IF(K12=0,(I12+J12)/2,(I12+J12+K12)/3)))))))</f>
        <v>5.7</v>
      </c>
      <c r="X12" s="178">
        <f t="shared" ref="X12:X75" si="2">IF(AND(L12=0,M12=0,N12=0),0,IF(AND(L12=0,M12=0),N12,IF(AND(L12=0,N12=0),M12,IF(AND(M12=0,N12=0),L12,IF(L12=0,(M12+N12)/2,IF(M12=0,(L12+N12)/2,IF(N12=0,(L12+M12)/2,(L12+M12+N12)/3)))))))</f>
        <v>2.4666666666666668</v>
      </c>
      <c r="Y12" s="179">
        <f t="shared" ref="Y12:Y75" si="3">IF(AND(O12=0,P12=0,Q12=0),0,IF(AND(O12=0,P12=0),Q12,IF(AND(O12=0,Q12=0),P12,IF(AND(P12=0,Q12=0),O12,IF(O12=0,(P12+Q12)/2,IF(P12=0,(O12+Q12)/2,IF(Q12=0,(O12+P12)/2,(O12+P12+Q12)/3)))))))</f>
        <v>8.5333333333333332</v>
      </c>
      <c r="Z12" s="646">
        <f>SUM(V12:V23)</f>
        <v>37.166666666666664</v>
      </c>
      <c r="AA12" s="607">
        <f>SUM(W12:W23)</f>
        <v>59.3</v>
      </c>
      <c r="AB12" s="607">
        <f>SUM(X12:X23)</f>
        <v>45</v>
      </c>
      <c r="AC12" s="607">
        <f>SUM(Y12:Y23)</f>
        <v>23.366666666666667</v>
      </c>
      <c r="AD12" s="607">
        <f>Z12*0.38*0.9*SQRT(3)</f>
        <v>22.016097815007999</v>
      </c>
      <c r="AE12" s="607">
        <f t="shared" ref="AE12:AG12" si="4">AA12*0.38*0.9*SQRT(3)</f>
        <v>35.12702960798137</v>
      </c>
      <c r="AF12" s="607">
        <f t="shared" si="4"/>
        <v>26.656261928485023</v>
      </c>
      <c r="AG12" s="607">
        <f t="shared" si="4"/>
        <v>13.841510823605926</v>
      </c>
      <c r="AH12" s="607">
        <f>MAX(Z12:AC23)</f>
        <v>59.3</v>
      </c>
      <c r="AI12" s="609">
        <f>AH12*0.38*0.9*SQRT(3)</f>
        <v>35.12702960798137</v>
      </c>
      <c r="AJ12" s="609">
        <f>D12-AI12</f>
        <v>108.87297039201863</v>
      </c>
    </row>
    <row r="13" spans="1:36" ht="18.75" x14ac:dyDescent="0.25">
      <c r="A13" s="633"/>
      <c r="B13" s="636"/>
      <c r="C13" s="639"/>
      <c r="D13" s="639"/>
      <c r="E13" s="180" t="s">
        <v>330</v>
      </c>
      <c r="F13" s="180">
        <v>53</v>
      </c>
      <c r="G13" s="180">
        <v>13</v>
      </c>
      <c r="H13" s="180">
        <v>7</v>
      </c>
      <c r="I13" s="180">
        <v>64.3</v>
      </c>
      <c r="J13" s="180">
        <v>16</v>
      </c>
      <c r="K13" s="180">
        <v>16.3</v>
      </c>
      <c r="L13" s="181">
        <v>38.299999999999997</v>
      </c>
      <c r="M13" s="181">
        <v>13.9</v>
      </c>
      <c r="N13" s="181">
        <v>12.4</v>
      </c>
      <c r="O13" s="181">
        <v>5.0999999999999996</v>
      </c>
      <c r="P13" s="181">
        <v>16.899999999999999</v>
      </c>
      <c r="Q13" s="181">
        <v>21.6</v>
      </c>
      <c r="R13" s="182">
        <v>380</v>
      </c>
      <c r="S13" s="182">
        <v>380</v>
      </c>
      <c r="T13" s="182">
        <v>380</v>
      </c>
      <c r="U13" s="182">
        <v>380</v>
      </c>
      <c r="V13" s="183">
        <f t="shared" si="0"/>
        <v>24.333333333333332</v>
      </c>
      <c r="W13" s="183">
        <f t="shared" si="1"/>
        <v>32.199999999999996</v>
      </c>
      <c r="X13" s="183">
        <f t="shared" si="2"/>
        <v>21.533333333333331</v>
      </c>
      <c r="Y13" s="184">
        <f t="shared" si="3"/>
        <v>14.533333333333333</v>
      </c>
      <c r="Z13" s="642"/>
      <c r="AA13" s="608"/>
      <c r="AB13" s="608"/>
      <c r="AC13" s="608"/>
      <c r="AD13" s="608"/>
      <c r="AE13" s="608"/>
      <c r="AF13" s="608"/>
      <c r="AG13" s="608"/>
      <c r="AH13" s="608"/>
      <c r="AI13" s="610"/>
      <c r="AJ13" s="610"/>
    </row>
    <row r="14" spans="1:36" ht="18.75" x14ac:dyDescent="0.25">
      <c r="A14" s="633"/>
      <c r="B14" s="636"/>
      <c r="C14" s="639"/>
      <c r="D14" s="639"/>
      <c r="E14" s="185" t="s">
        <v>331</v>
      </c>
      <c r="F14" s="185">
        <v>2</v>
      </c>
      <c r="G14" s="185">
        <v>13</v>
      </c>
      <c r="H14" s="185">
        <v>2</v>
      </c>
      <c r="I14" s="185">
        <v>26.1</v>
      </c>
      <c r="J14" s="185">
        <v>11.4</v>
      </c>
      <c r="K14" s="185">
        <v>26.7</v>
      </c>
      <c r="L14" s="185">
        <v>27.1</v>
      </c>
      <c r="M14" s="185">
        <v>9.5</v>
      </c>
      <c r="N14" s="185">
        <v>26.4</v>
      </c>
      <c r="O14" s="185">
        <v>0.1</v>
      </c>
      <c r="P14" s="185">
        <v>0.5</v>
      </c>
      <c r="Q14" s="185">
        <v>0</v>
      </c>
      <c r="R14" s="186">
        <v>380</v>
      </c>
      <c r="S14" s="186">
        <v>380</v>
      </c>
      <c r="T14" s="186">
        <v>380</v>
      </c>
      <c r="U14" s="186">
        <v>380</v>
      </c>
      <c r="V14" s="183">
        <f t="shared" si="0"/>
        <v>5.666666666666667</v>
      </c>
      <c r="W14" s="183">
        <f t="shared" si="1"/>
        <v>21.400000000000002</v>
      </c>
      <c r="X14" s="183">
        <f t="shared" si="2"/>
        <v>21</v>
      </c>
      <c r="Y14" s="184">
        <f t="shared" si="3"/>
        <v>0.3</v>
      </c>
      <c r="Z14" s="642"/>
      <c r="AA14" s="608"/>
      <c r="AB14" s="608"/>
      <c r="AC14" s="608"/>
      <c r="AD14" s="608"/>
      <c r="AE14" s="608"/>
      <c r="AF14" s="608"/>
      <c r="AG14" s="608"/>
      <c r="AH14" s="608"/>
      <c r="AI14" s="610"/>
      <c r="AJ14" s="610"/>
    </row>
    <row r="15" spans="1:36" ht="18.75" x14ac:dyDescent="0.25">
      <c r="A15" s="633"/>
      <c r="B15" s="636"/>
      <c r="C15" s="639"/>
      <c r="D15" s="639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2"/>
      <c r="S15" s="182"/>
      <c r="T15" s="182"/>
      <c r="U15" s="182"/>
      <c r="V15" s="183">
        <f t="shared" si="0"/>
        <v>0</v>
      </c>
      <c r="W15" s="183">
        <f t="shared" si="1"/>
        <v>0</v>
      </c>
      <c r="X15" s="183">
        <f t="shared" si="2"/>
        <v>0</v>
      </c>
      <c r="Y15" s="184">
        <f t="shared" si="3"/>
        <v>0</v>
      </c>
      <c r="Z15" s="642"/>
      <c r="AA15" s="608"/>
      <c r="AB15" s="608"/>
      <c r="AC15" s="608"/>
      <c r="AD15" s="608"/>
      <c r="AE15" s="608"/>
      <c r="AF15" s="608"/>
      <c r="AG15" s="608"/>
      <c r="AH15" s="608"/>
      <c r="AI15" s="610"/>
      <c r="AJ15" s="610"/>
    </row>
    <row r="16" spans="1:36" ht="18.75" x14ac:dyDescent="0.25">
      <c r="A16" s="633"/>
      <c r="B16" s="636"/>
      <c r="C16" s="639"/>
      <c r="D16" s="639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86"/>
      <c r="T16" s="186"/>
      <c r="U16" s="186"/>
      <c r="V16" s="183">
        <f t="shared" si="0"/>
        <v>0</v>
      </c>
      <c r="W16" s="183">
        <f t="shared" si="1"/>
        <v>0</v>
      </c>
      <c r="X16" s="183">
        <f t="shared" si="2"/>
        <v>0</v>
      </c>
      <c r="Y16" s="184">
        <f t="shared" si="3"/>
        <v>0</v>
      </c>
      <c r="Z16" s="642"/>
      <c r="AA16" s="608"/>
      <c r="AB16" s="608"/>
      <c r="AC16" s="608"/>
      <c r="AD16" s="608"/>
      <c r="AE16" s="608"/>
      <c r="AF16" s="608"/>
      <c r="AG16" s="608"/>
      <c r="AH16" s="608"/>
      <c r="AI16" s="610"/>
      <c r="AJ16" s="610"/>
    </row>
    <row r="17" spans="1:36" ht="18.75" x14ac:dyDescent="0.25">
      <c r="A17" s="633"/>
      <c r="B17" s="636"/>
      <c r="C17" s="639"/>
      <c r="D17" s="63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2"/>
      <c r="S17" s="182"/>
      <c r="T17" s="182"/>
      <c r="U17" s="182"/>
      <c r="V17" s="183">
        <f t="shared" si="0"/>
        <v>0</v>
      </c>
      <c r="W17" s="183">
        <f t="shared" si="1"/>
        <v>0</v>
      </c>
      <c r="X17" s="183">
        <f t="shared" si="2"/>
        <v>0</v>
      </c>
      <c r="Y17" s="184">
        <f t="shared" si="3"/>
        <v>0</v>
      </c>
      <c r="Z17" s="642"/>
      <c r="AA17" s="608"/>
      <c r="AB17" s="608"/>
      <c r="AC17" s="608"/>
      <c r="AD17" s="608"/>
      <c r="AE17" s="608"/>
      <c r="AF17" s="608"/>
      <c r="AG17" s="608"/>
      <c r="AH17" s="608"/>
      <c r="AI17" s="610"/>
      <c r="AJ17" s="610"/>
    </row>
    <row r="18" spans="1:36" ht="18.75" x14ac:dyDescent="0.25">
      <c r="A18" s="633"/>
      <c r="B18" s="636"/>
      <c r="C18" s="639"/>
      <c r="D18" s="639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6"/>
      <c r="S18" s="186"/>
      <c r="T18" s="186"/>
      <c r="U18" s="186"/>
      <c r="V18" s="183">
        <f t="shared" si="0"/>
        <v>0</v>
      </c>
      <c r="W18" s="183">
        <f t="shared" si="1"/>
        <v>0</v>
      </c>
      <c r="X18" s="183">
        <f t="shared" si="2"/>
        <v>0</v>
      </c>
      <c r="Y18" s="184">
        <f t="shared" si="3"/>
        <v>0</v>
      </c>
      <c r="Z18" s="642"/>
      <c r="AA18" s="608"/>
      <c r="AB18" s="608"/>
      <c r="AC18" s="608"/>
      <c r="AD18" s="608"/>
      <c r="AE18" s="608"/>
      <c r="AF18" s="608"/>
      <c r="AG18" s="608"/>
      <c r="AH18" s="608"/>
      <c r="AI18" s="610"/>
      <c r="AJ18" s="610"/>
    </row>
    <row r="19" spans="1:36" ht="18.75" x14ac:dyDescent="0.25">
      <c r="A19" s="633"/>
      <c r="B19" s="636"/>
      <c r="C19" s="639"/>
      <c r="D19" s="63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2"/>
      <c r="S19" s="182"/>
      <c r="T19" s="182"/>
      <c r="U19" s="182"/>
      <c r="V19" s="183">
        <f t="shared" si="0"/>
        <v>0</v>
      </c>
      <c r="W19" s="183">
        <f t="shared" si="1"/>
        <v>0</v>
      </c>
      <c r="X19" s="183">
        <f t="shared" si="2"/>
        <v>0</v>
      </c>
      <c r="Y19" s="184">
        <f t="shared" si="3"/>
        <v>0</v>
      </c>
      <c r="Z19" s="642"/>
      <c r="AA19" s="608"/>
      <c r="AB19" s="608"/>
      <c r="AC19" s="608"/>
      <c r="AD19" s="608"/>
      <c r="AE19" s="608"/>
      <c r="AF19" s="608"/>
      <c r="AG19" s="608"/>
      <c r="AH19" s="608"/>
      <c r="AI19" s="610"/>
      <c r="AJ19" s="610"/>
    </row>
    <row r="20" spans="1:36" ht="18.75" x14ac:dyDescent="0.25">
      <c r="A20" s="633"/>
      <c r="B20" s="636"/>
      <c r="C20" s="639"/>
      <c r="D20" s="639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/>
      <c r="S20" s="186"/>
      <c r="T20" s="186"/>
      <c r="U20" s="186"/>
      <c r="V20" s="183">
        <f t="shared" si="0"/>
        <v>0</v>
      </c>
      <c r="W20" s="183">
        <f t="shared" si="1"/>
        <v>0</v>
      </c>
      <c r="X20" s="183">
        <f t="shared" si="2"/>
        <v>0</v>
      </c>
      <c r="Y20" s="184">
        <f t="shared" si="3"/>
        <v>0</v>
      </c>
      <c r="Z20" s="642"/>
      <c r="AA20" s="608"/>
      <c r="AB20" s="608"/>
      <c r="AC20" s="608"/>
      <c r="AD20" s="608"/>
      <c r="AE20" s="608"/>
      <c r="AF20" s="608"/>
      <c r="AG20" s="608"/>
      <c r="AH20" s="608"/>
      <c r="AI20" s="610"/>
      <c r="AJ20" s="610"/>
    </row>
    <row r="21" spans="1:36" ht="18.75" x14ac:dyDescent="0.25">
      <c r="A21" s="633"/>
      <c r="B21" s="636"/>
      <c r="C21" s="639"/>
      <c r="D21" s="639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2"/>
      <c r="S21" s="182"/>
      <c r="T21" s="182"/>
      <c r="U21" s="182"/>
      <c r="V21" s="183">
        <f t="shared" si="0"/>
        <v>0</v>
      </c>
      <c r="W21" s="183">
        <f t="shared" si="1"/>
        <v>0</v>
      </c>
      <c r="X21" s="183">
        <f t="shared" si="2"/>
        <v>0</v>
      </c>
      <c r="Y21" s="184">
        <f t="shared" si="3"/>
        <v>0</v>
      </c>
      <c r="Z21" s="642"/>
      <c r="AA21" s="608"/>
      <c r="AB21" s="608"/>
      <c r="AC21" s="608"/>
      <c r="AD21" s="608"/>
      <c r="AE21" s="608"/>
      <c r="AF21" s="608"/>
      <c r="AG21" s="608"/>
      <c r="AH21" s="608"/>
      <c r="AI21" s="610"/>
      <c r="AJ21" s="610"/>
    </row>
    <row r="22" spans="1:36" ht="18.75" x14ac:dyDescent="0.25">
      <c r="A22" s="633"/>
      <c r="B22" s="636"/>
      <c r="C22" s="639"/>
      <c r="D22" s="639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6"/>
      <c r="S22" s="186"/>
      <c r="T22" s="186"/>
      <c r="U22" s="186"/>
      <c r="V22" s="183">
        <f t="shared" si="0"/>
        <v>0</v>
      </c>
      <c r="W22" s="183">
        <f t="shared" si="1"/>
        <v>0</v>
      </c>
      <c r="X22" s="183">
        <f t="shared" si="2"/>
        <v>0</v>
      </c>
      <c r="Y22" s="184">
        <f t="shared" si="3"/>
        <v>0</v>
      </c>
      <c r="Z22" s="642"/>
      <c r="AA22" s="608"/>
      <c r="AB22" s="608"/>
      <c r="AC22" s="608"/>
      <c r="AD22" s="608"/>
      <c r="AE22" s="608"/>
      <c r="AF22" s="608"/>
      <c r="AG22" s="608"/>
      <c r="AH22" s="608"/>
      <c r="AI22" s="610"/>
      <c r="AJ22" s="610"/>
    </row>
    <row r="23" spans="1:36" ht="19.5" thickBot="1" x14ac:dyDescent="0.3">
      <c r="A23" s="633"/>
      <c r="B23" s="636"/>
      <c r="C23" s="639"/>
      <c r="D23" s="639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2"/>
      <c r="S23" s="182"/>
      <c r="T23" s="182"/>
      <c r="U23" s="182"/>
      <c r="V23" s="183">
        <f t="shared" si="0"/>
        <v>0</v>
      </c>
      <c r="W23" s="183">
        <f t="shared" si="1"/>
        <v>0</v>
      </c>
      <c r="X23" s="183">
        <f t="shared" si="2"/>
        <v>0</v>
      </c>
      <c r="Y23" s="184">
        <f t="shared" si="3"/>
        <v>0</v>
      </c>
      <c r="Z23" s="642"/>
      <c r="AA23" s="608"/>
      <c r="AB23" s="608"/>
      <c r="AC23" s="608"/>
      <c r="AD23" s="608"/>
      <c r="AE23" s="608"/>
      <c r="AF23" s="608"/>
      <c r="AG23" s="608"/>
      <c r="AH23" s="608"/>
      <c r="AI23" s="610"/>
      <c r="AJ23" s="610"/>
    </row>
    <row r="24" spans="1:36" ht="18.75" x14ac:dyDescent="0.25">
      <c r="A24" s="632">
        <v>2</v>
      </c>
      <c r="B24" s="635" t="s">
        <v>147</v>
      </c>
      <c r="C24" s="638" t="s">
        <v>332</v>
      </c>
      <c r="D24" s="638">
        <f>(250+250)*0.9</f>
        <v>450</v>
      </c>
      <c r="E24" s="187" t="s">
        <v>333</v>
      </c>
      <c r="F24" s="187">
        <v>23.4</v>
      </c>
      <c r="G24" s="187">
        <v>16.2</v>
      </c>
      <c r="H24" s="187">
        <v>14.4</v>
      </c>
      <c r="I24" s="187">
        <v>9.8000000000000007</v>
      </c>
      <c r="J24" s="187">
        <v>5.0999999999999996</v>
      </c>
      <c r="K24" s="187">
        <v>13.1</v>
      </c>
      <c r="L24" s="188">
        <v>31.5</v>
      </c>
      <c r="M24" s="188">
        <v>33.200000000000003</v>
      </c>
      <c r="N24" s="188">
        <v>22.1</v>
      </c>
      <c r="O24" s="188">
        <v>20.100000000000001</v>
      </c>
      <c r="P24" s="188">
        <v>24</v>
      </c>
      <c r="Q24" s="188">
        <v>21.5</v>
      </c>
      <c r="R24" s="189">
        <v>380</v>
      </c>
      <c r="S24" s="189">
        <v>380</v>
      </c>
      <c r="T24" s="189">
        <v>380</v>
      </c>
      <c r="U24" s="189">
        <v>380</v>
      </c>
      <c r="V24" s="190">
        <f t="shared" si="0"/>
        <v>17.999999999999996</v>
      </c>
      <c r="W24" s="190">
        <f t="shared" si="1"/>
        <v>9.3333333333333339</v>
      </c>
      <c r="X24" s="190">
        <f t="shared" si="2"/>
        <v>28.933333333333337</v>
      </c>
      <c r="Y24" s="191">
        <f t="shared" si="3"/>
        <v>21.866666666666664</v>
      </c>
      <c r="Z24" s="641">
        <f>SUM(V24:V43)</f>
        <v>94.633333333333326</v>
      </c>
      <c r="AA24" s="630">
        <f t="shared" ref="AA24:AB24" si="5">SUM(W24:W43)</f>
        <v>74.05</v>
      </c>
      <c r="AB24" s="630">
        <f t="shared" si="5"/>
        <v>108.23333333333335</v>
      </c>
      <c r="AC24" s="630">
        <f>SUM(Y24:Y43)</f>
        <v>99.166666666666657</v>
      </c>
      <c r="AD24" s="607">
        <f t="shared" ref="AD24:AG84" si="6">Z24*0.38*0.9*SQRT(3)</f>
        <v>56.057131566643676</v>
      </c>
      <c r="AE24" s="607">
        <f t="shared" si="6"/>
        <v>43.864359906762573</v>
      </c>
      <c r="AF24" s="607">
        <f t="shared" si="6"/>
        <v>64.113246282808049</v>
      </c>
      <c r="AG24" s="607">
        <f t="shared" si="6"/>
        <v>58.742503138698467</v>
      </c>
      <c r="AH24" s="630">
        <f>MAX(Z24:AC43)</f>
        <v>108.23333333333335</v>
      </c>
      <c r="AI24" s="609">
        <f t="shared" ref="AI24" si="7">AH24*0.38*0.9*SQRT(3)</f>
        <v>64.113246282808049</v>
      </c>
      <c r="AJ24" s="609">
        <f t="shared" ref="AJ24" si="8">D24-AI24</f>
        <v>385.88675371719194</v>
      </c>
    </row>
    <row r="25" spans="1:36" ht="18.75" x14ac:dyDescent="0.25">
      <c r="A25" s="633"/>
      <c r="B25" s="636"/>
      <c r="C25" s="639"/>
      <c r="D25" s="639"/>
      <c r="E25" s="180" t="s">
        <v>45</v>
      </c>
      <c r="F25" s="180">
        <v>3</v>
      </c>
      <c r="G25" s="180">
        <v>3</v>
      </c>
      <c r="H25" s="180">
        <v>0</v>
      </c>
      <c r="I25" s="180">
        <v>8.1999999999999993</v>
      </c>
      <c r="J25" s="180">
        <v>1</v>
      </c>
      <c r="K25" s="180">
        <v>0</v>
      </c>
      <c r="L25" s="181">
        <v>0</v>
      </c>
      <c r="M25" s="181">
        <v>0.1</v>
      </c>
      <c r="N25" s="181">
        <v>0.1</v>
      </c>
      <c r="O25" s="181">
        <v>0.1</v>
      </c>
      <c r="P25" s="181">
        <v>0.1</v>
      </c>
      <c r="Q25" s="181">
        <v>0.1</v>
      </c>
      <c r="R25" s="182">
        <v>380</v>
      </c>
      <c r="S25" s="182">
        <v>380</v>
      </c>
      <c r="T25" s="182">
        <v>380</v>
      </c>
      <c r="U25" s="182">
        <v>380</v>
      </c>
      <c r="V25" s="183">
        <f t="shared" si="0"/>
        <v>3</v>
      </c>
      <c r="W25" s="183">
        <f t="shared" si="1"/>
        <v>4.5999999999999996</v>
      </c>
      <c r="X25" s="183">
        <f t="shared" si="2"/>
        <v>0.1</v>
      </c>
      <c r="Y25" s="184">
        <f t="shared" si="3"/>
        <v>0.10000000000000002</v>
      </c>
      <c r="Z25" s="642"/>
      <c r="AA25" s="608"/>
      <c r="AB25" s="608"/>
      <c r="AC25" s="608"/>
      <c r="AD25" s="608"/>
      <c r="AE25" s="608"/>
      <c r="AF25" s="608"/>
      <c r="AG25" s="608"/>
      <c r="AH25" s="608"/>
      <c r="AI25" s="610"/>
      <c r="AJ25" s="610"/>
    </row>
    <row r="26" spans="1:36" ht="18.75" x14ac:dyDescent="0.25">
      <c r="A26" s="633"/>
      <c r="B26" s="636"/>
      <c r="C26" s="639"/>
      <c r="D26" s="639"/>
      <c r="E26" s="185" t="s">
        <v>334</v>
      </c>
      <c r="F26" s="185">
        <v>26.3</v>
      </c>
      <c r="G26" s="185">
        <v>15.1</v>
      </c>
      <c r="H26" s="185">
        <v>9.8000000000000007</v>
      </c>
      <c r="I26" s="185">
        <v>25.7</v>
      </c>
      <c r="J26" s="185">
        <v>9</v>
      </c>
      <c r="K26" s="185">
        <v>11.3</v>
      </c>
      <c r="L26" s="185">
        <v>26.5</v>
      </c>
      <c r="M26" s="185">
        <v>22.5</v>
      </c>
      <c r="N26" s="185">
        <v>15.7</v>
      </c>
      <c r="O26" s="185">
        <v>28.2</v>
      </c>
      <c r="P26" s="185">
        <v>26.6</v>
      </c>
      <c r="Q26" s="185">
        <v>24</v>
      </c>
      <c r="R26" s="182">
        <v>380</v>
      </c>
      <c r="S26" s="182">
        <v>380</v>
      </c>
      <c r="T26" s="182">
        <v>380</v>
      </c>
      <c r="U26" s="182">
        <v>380</v>
      </c>
      <c r="V26" s="183">
        <f t="shared" si="0"/>
        <v>17.066666666666666</v>
      </c>
      <c r="W26" s="183">
        <f t="shared" si="1"/>
        <v>15.333333333333334</v>
      </c>
      <c r="X26" s="183">
        <f t="shared" si="2"/>
        <v>21.566666666666666</v>
      </c>
      <c r="Y26" s="184">
        <f t="shared" si="3"/>
        <v>26.266666666666666</v>
      </c>
      <c r="Z26" s="642"/>
      <c r="AA26" s="608"/>
      <c r="AB26" s="608"/>
      <c r="AC26" s="608"/>
      <c r="AD26" s="608"/>
      <c r="AE26" s="608"/>
      <c r="AF26" s="608"/>
      <c r="AG26" s="608"/>
      <c r="AH26" s="608"/>
      <c r="AI26" s="610"/>
      <c r="AJ26" s="610"/>
    </row>
    <row r="27" spans="1:36" ht="18.75" x14ac:dyDescent="0.25">
      <c r="A27" s="633"/>
      <c r="B27" s="636"/>
      <c r="C27" s="639"/>
      <c r="D27" s="639"/>
      <c r="E27" s="180" t="s">
        <v>331</v>
      </c>
      <c r="F27" s="180">
        <v>1.7</v>
      </c>
      <c r="G27" s="180">
        <v>3.8</v>
      </c>
      <c r="H27" s="180">
        <v>0.7</v>
      </c>
      <c r="I27" s="180">
        <v>3.1</v>
      </c>
      <c r="J27" s="180">
        <v>8.1999999999999993</v>
      </c>
      <c r="K27" s="180">
        <v>0</v>
      </c>
      <c r="L27" s="180">
        <v>7.6</v>
      </c>
      <c r="M27" s="180">
        <v>3.3</v>
      </c>
      <c r="N27" s="180">
        <v>0.1</v>
      </c>
      <c r="O27" s="180">
        <v>3.3</v>
      </c>
      <c r="P27" s="180">
        <v>1.2</v>
      </c>
      <c r="Q27" s="180">
        <v>0.1</v>
      </c>
      <c r="R27" s="182">
        <v>380</v>
      </c>
      <c r="S27" s="182">
        <v>380</v>
      </c>
      <c r="T27" s="182">
        <v>380</v>
      </c>
      <c r="U27" s="182">
        <v>380</v>
      </c>
      <c r="V27" s="183">
        <f t="shared" si="0"/>
        <v>2.0666666666666669</v>
      </c>
      <c r="W27" s="183">
        <f t="shared" si="1"/>
        <v>5.6499999999999995</v>
      </c>
      <c r="X27" s="183">
        <f t="shared" si="2"/>
        <v>3.6666666666666661</v>
      </c>
      <c r="Y27" s="184">
        <f t="shared" si="3"/>
        <v>1.5333333333333332</v>
      </c>
      <c r="Z27" s="642"/>
      <c r="AA27" s="608"/>
      <c r="AB27" s="608"/>
      <c r="AC27" s="608"/>
      <c r="AD27" s="608"/>
      <c r="AE27" s="608"/>
      <c r="AF27" s="608"/>
      <c r="AG27" s="608"/>
      <c r="AH27" s="608"/>
      <c r="AI27" s="610"/>
      <c r="AJ27" s="610"/>
    </row>
    <row r="28" spans="1:36" ht="18.75" x14ac:dyDescent="0.25">
      <c r="A28" s="633"/>
      <c r="B28" s="636"/>
      <c r="C28" s="639"/>
      <c r="D28" s="639"/>
      <c r="E28" s="185" t="s">
        <v>335</v>
      </c>
      <c r="F28" s="185">
        <v>0.3</v>
      </c>
      <c r="G28" s="185">
        <v>4.0999999999999996</v>
      </c>
      <c r="H28" s="185">
        <v>13.1</v>
      </c>
      <c r="I28" s="185">
        <v>1.1000000000000001</v>
      </c>
      <c r="J28" s="185">
        <v>4.3</v>
      </c>
      <c r="K28" s="185">
        <v>18.2</v>
      </c>
      <c r="L28" s="185">
        <v>4.7</v>
      </c>
      <c r="M28" s="185">
        <v>11.7</v>
      </c>
      <c r="N28" s="185">
        <v>12</v>
      </c>
      <c r="O28" s="185">
        <v>3.3</v>
      </c>
      <c r="P28" s="185">
        <v>11.2</v>
      </c>
      <c r="Q28" s="185">
        <v>18.3</v>
      </c>
      <c r="R28" s="182">
        <v>380</v>
      </c>
      <c r="S28" s="182">
        <v>380</v>
      </c>
      <c r="T28" s="182">
        <v>380</v>
      </c>
      <c r="U28" s="182">
        <v>380</v>
      </c>
      <c r="V28" s="183">
        <f t="shared" si="0"/>
        <v>5.833333333333333</v>
      </c>
      <c r="W28" s="183">
        <f t="shared" si="1"/>
        <v>7.8666666666666671</v>
      </c>
      <c r="X28" s="183">
        <f t="shared" si="2"/>
        <v>9.4666666666666668</v>
      </c>
      <c r="Y28" s="184">
        <f t="shared" si="3"/>
        <v>10.933333333333332</v>
      </c>
      <c r="Z28" s="642"/>
      <c r="AA28" s="608"/>
      <c r="AB28" s="608"/>
      <c r="AC28" s="608"/>
      <c r="AD28" s="608"/>
      <c r="AE28" s="608"/>
      <c r="AF28" s="608"/>
      <c r="AG28" s="608"/>
      <c r="AH28" s="608"/>
      <c r="AI28" s="610"/>
      <c r="AJ28" s="610"/>
    </row>
    <row r="29" spans="1:36" ht="18.75" x14ac:dyDescent="0.25">
      <c r="A29" s="633"/>
      <c r="B29" s="636"/>
      <c r="C29" s="639"/>
      <c r="D29" s="639"/>
      <c r="E29" s="180" t="s">
        <v>30</v>
      </c>
      <c r="F29" s="180">
        <v>42.3</v>
      </c>
      <c r="G29" s="180">
        <v>43.4</v>
      </c>
      <c r="H29" s="180">
        <v>60.3</v>
      </c>
      <c r="I29" s="180">
        <v>44.4</v>
      </c>
      <c r="J29" s="180">
        <v>26.3</v>
      </c>
      <c r="K29" s="180">
        <v>23.1</v>
      </c>
      <c r="L29" s="180">
        <v>41</v>
      </c>
      <c r="M29" s="180">
        <v>34.799999999999997</v>
      </c>
      <c r="N29" s="180">
        <v>57.7</v>
      </c>
      <c r="O29" s="180">
        <v>29.2</v>
      </c>
      <c r="P29" s="180">
        <v>44.6</v>
      </c>
      <c r="Q29" s="180">
        <v>41.6</v>
      </c>
      <c r="R29" s="182">
        <v>380</v>
      </c>
      <c r="S29" s="182">
        <v>380</v>
      </c>
      <c r="T29" s="182">
        <v>380</v>
      </c>
      <c r="U29" s="182">
        <v>380</v>
      </c>
      <c r="V29" s="183">
        <f t="shared" si="0"/>
        <v>48.666666666666664</v>
      </c>
      <c r="W29" s="183">
        <f t="shared" si="1"/>
        <v>31.266666666666669</v>
      </c>
      <c r="X29" s="183">
        <f t="shared" si="2"/>
        <v>44.5</v>
      </c>
      <c r="Y29" s="184">
        <f t="shared" si="3"/>
        <v>38.466666666666669</v>
      </c>
      <c r="Z29" s="642"/>
      <c r="AA29" s="608"/>
      <c r="AB29" s="608"/>
      <c r="AC29" s="608"/>
      <c r="AD29" s="608"/>
      <c r="AE29" s="608"/>
      <c r="AF29" s="608"/>
      <c r="AG29" s="608"/>
      <c r="AH29" s="608"/>
      <c r="AI29" s="610"/>
      <c r="AJ29" s="610"/>
    </row>
    <row r="30" spans="1:36" ht="18.75" x14ac:dyDescent="0.25">
      <c r="A30" s="633"/>
      <c r="B30" s="636"/>
      <c r="C30" s="639"/>
      <c r="D30" s="63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S30" s="186"/>
      <c r="T30" s="186"/>
      <c r="U30" s="186"/>
      <c r="V30" s="183">
        <f t="shared" si="0"/>
        <v>0</v>
      </c>
      <c r="W30" s="183">
        <f t="shared" si="1"/>
        <v>0</v>
      </c>
      <c r="X30" s="183">
        <f t="shared" si="2"/>
        <v>0</v>
      </c>
      <c r="Y30" s="184">
        <f t="shared" si="3"/>
        <v>0</v>
      </c>
      <c r="Z30" s="642"/>
      <c r="AA30" s="608"/>
      <c r="AB30" s="608"/>
      <c r="AC30" s="608"/>
      <c r="AD30" s="608"/>
      <c r="AE30" s="608"/>
      <c r="AF30" s="608"/>
      <c r="AG30" s="608"/>
      <c r="AH30" s="608"/>
      <c r="AI30" s="610"/>
      <c r="AJ30" s="610"/>
    </row>
    <row r="31" spans="1:36" ht="18.75" x14ac:dyDescent="0.25">
      <c r="A31" s="633"/>
      <c r="B31" s="636"/>
      <c r="C31" s="639"/>
      <c r="D31" s="63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2"/>
      <c r="S31" s="182"/>
      <c r="T31" s="182"/>
      <c r="U31" s="182"/>
      <c r="V31" s="183">
        <f t="shared" si="0"/>
        <v>0</v>
      </c>
      <c r="W31" s="183">
        <f t="shared" si="1"/>
        <v>0</v>
      </c>
      <c r="X31" s="183">
        <f t="shared" si="2"/>
        <v>0</v>
      </c>
      <c r="Y31" s="184">
        <f t="shared" si="3"/>
        <v>0</v>
      </c>
      <c r="Z31" s="642"/>
      <c r="AA31" s="608"/>
      <c r="AB31" s="608"/>
      <c r="AC31" s="608"/>
      <c r="AD31" s="608"/>
      <c r="AE31" s="608"/>
      <c r="AF31" s="608"/>
      <c r="AG31" s="608"/>
      <c r="AH31" s="608"/>
      <c r="AI31" s="610"/>
      <c r="AJ31" s="610"/>
    </row>
    <row r="32" spans="1:36" ht="18.75" x14ac:dyDescent="0.25">
      <c r="A32" s="633"/>
      <c r="B32" s="636"/>
      <c r="C32" s="639"/>
      <c r="D32" s="63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  <c r="S32" s="186"/>
      <c r="T32" s="186"/>
      <c r="U32" s="186"/>
      <c r="V32" s="183">
        <f t="shared" si="0"/>
        <v>0</v>
      </c>
      <c r="W32" s="183">
        <f t="shared" si="1"/>
        <v>0</v>
      </c>
      <c r="X32" s="183">
        <f t="shared" si="2"/>
        <v>0</v>
      </c>
      <c r="Y32" s="184">
        <f t="shared" si="3"/>
        <v>0</v>
      </c>
      <c r="Z32" s="642"/>
      <c r="AA32" s="608"/>
      <c r="AB32" s="608"/>
      <c r="AC32" s="608"/>
      <c r="AD32" s="608"/>
      <c r="AE32" s="608"/>
      <c r="AF32" s="608"/>
      <c r="AG32" s="608"/>
      <c r="AH32" s="608"/>
      <c r="AI32" s="610"/>
      <c r="AJ32" s="610"/>
    </row>
    <row r="33" spans="1:36" ht="18.75" x14ac:dyDescent="0.25">
      <c r="A33" s="633"/>
      <c r="B33" s="636"/>
      <c r="C33" s="639"/>
      <c r="D33" s="639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2"/>
      <c r="S33" s="182"/>
      <c r="T33" s="182"/>
      <c r="U33" s="182"/>
      <c r="V33" s="183">
        <f t="shared" si="0"/>
        <v>0</v>
      </c>
      <c r="W33" s="183">
        <f t="shared" si="1"/>
        <v>0</v>
      </c>
      <c r="X33" s="183">
        <f t="shared" si="2"/>
        <v>0</v>
      </c>
      <c r="Y33" s="184">
        <f t="shared" si="3"/>
        <v>0</v>
      </c>
      <c r="Z33" s="642"/>
      <c r="AA33" s="608"/>
      <c r="AB33" s="608"/>
      <c r="AC33" s="608"/>
      <c r="AD33" s="608"/>
      <c r="AE33" s="608"/>
      <c r="AF33" s="608"/>
      <c r="AG33" s="608"/>
      <c r="AH33" s="608"/>
      <c r="AI33" s="610"/>
      <c r="AJ33" s="610"/>
    </row>
    <row r="34" spans="1:36" ht="18.75" x14ac:dyDescent="0.25">
      <c r="A34" s="633"/>
      <c r="B34" s="636"/>
      <c r="C34" s="639"/>
      <c r="D34" s="63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  <c r="S34" s="186"/>
      <c r="T34" s="186"/>
      <c r="U34" s="186"/>
      <c r="V34" s="183">
        <f t="shared" si="0"/>
        <v>0</v>
      </c>
      <c r="W34" s="183">
        <f t="shared" si="1"/>
        <v>0</v>
      </c>
      <c r="X34" s="183">
        <f t="shared" si="2"/>
        <v>0</v>
      </c>
      <c r="Y34" s="184">
        <f t="shared" si="3"/>
        <v>0</v>
      </c>
      <c r="Z34" s="642"/>
      <c r="AA34" s="608"/>
      <c r="AB34" s="608"/>
      <c r="AC34" s="608"/>
      <c r="AD34" s="608"/>
      <c r="AE34" s="608"/>
      <c r="AF34" s="608"/>
      <c r="AG34" s="608"/>
      <c r="AH34" s="608"/>
      <c r="AI34" s="610"/>
      <c r="AJ34" s="610"/>
    </row>
    <row r="35" spans="1:36" ht="18.75" x14ac:dyDescent="0.25">
      <c r="A35" s="633"/>
      <c r="B35" s="636"/>
      <c r="C35" s="639"/>
      <c r="D35" s="639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2"/>
      <c r="S35" s="182"/>
      <c r="T35" s="182"/>
      <c r="U35" s="182"/>
      <c r="V35" s="183">
        <f t="shared" si="0"/>
        <v>0</v>
      </c>
      <c r="W35" s="183">
        <f t="shared" si="1"/>
        <v>0</v>
      </c>
      <c r="X35" s="183">
        <f t="shared" si="2"/>
        <v>0</v>
      </c>
      <c r="Y35" s="184">
        <f t="shared" si="3"/>
        <v>0</v>
      </c>
      <c r="Z35" s="642"/>
      <c r="AA35" s="608"/>
      <c r="AB35" s="608"/>
      <c r="AC35" s="608"/>
      <c r="AD35" s="608"/>
      <c r="AE35" s="608"/>
      <c r="AF35" s="608"/>
      <c r="AG35" s="608"/>
      <c r="AH35" s="608"/>
      <c r="AI35" s="610"/>
      <c r="AJ35" s="610"/>
    </row>
    <row r="36" spans="1:36" ht="18.75" x14ac:dyDescent="0.25">
      <c r="A36" s="633"/>
      <c r="B36" s="636"/>
      <c r="C36" s="639"/>
      <c r="D36" s="639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  <c r="S36" s="186"/>
      <c r="T36" s="186"/>
      <c r="U36" s="186"/>
      <c r="V36" s="183">
        <f t="shared" si="0"/>
        <v>0</v>
      </c>
      <c r="W36" s="183">
        <f t="shared" si="1"/>
        <v>0</v>
      </c>
      <c r="X36" s="183">
        <f t="shared" si="2"/>
        <v>0</v>
      </c>
      <c r="Y36" s="184">
        <f t="shared" si="3"/>
        <v>0</v>
      </c>
      <c r="Z36" s="642"/>
      <c r="AA36" s="608"/>
      <c r="AB36" s="608"/>
      <c r="AC36" s="608"/>
      <c r="AD36" s="608"/>
      <c r="AE36" s="608"/>
      <c r="AF36" s="608"/>
      <c r="AG36" s="608"/>
      <c r="AH36" s="608"/>
      <c r="AI36" s="610"/>
      <c r="AJ36" s="610"/>
    </row>
    <row r="37" spans="1:36" ht="18.75" x14ac:dyDescent="0.25">
      <c r="A37" s="633"/>
      <c r="B37" s="636"/>
      <c r="C37" s="639"/>
      <c r="D37" s="639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2"/>
      <c r="S37" s="182"/>
      <c r="T37" s="182"/>
      <c r="U37" s="182"/>
      <c r="V37" s="183">
        <f t="shared" si="0"/>
        <v>0</v>
      </c>
      <c r="W37" s="183">
        <f t="shared" si="1"/>
        <v>0</v>
      </c>
      <c r="X37" s="183">
        <f t="shared" si="2"/>
        <v>0</v>
      </c>
      <c r="Y37" s="184">
        <f t="shared" si="3"/>
        <v>0</v>
      </c>
      <c r="Z37" s="642"/>
      <c r="AA37" s="608"/>
      <c r="AB37" s="608"/>
      <c r="AC37" s="608"/>
      <c r="AD37" s="608"/>
      <c r="AE37" s="608"/>
      <c r="AF37" s="608"/>
      <c r="AG37" s="608"/>
      <c r="AH37" s="608"/>
      <c r="AI37" s="610"/>
      <c r="AJ37" s="610"/>
    </row>
    <row r="38" spans="1:36" ht="18.75" x14ac:dyDescent="0.25">
      <c r="A38" s="633"/>
      <c r="B38" s="636"/>
      <c r="C38" s="639"/>
      <c r="D38" s="639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  <c r="S38" s="186"/>
      <c r="T38" s="186"/>
      <c r="U38" s="186"/>
      <c r="V38" s="183">
        <f t="shared" si="0"/>
        <v>0</v>
      </c>
      <c r="W38" s="183">
        <f t="shared" si="1"/>
        <v>0</v>
      </c>
      <c r="X38" s="183">
        <f t="shared" si="2"/>
        <v>0</v>
      </c>
      <c r="Y38" s="184">
        <f t="shared" si="3"/>
        <v>0</v>
      </c>
      <c r="Z38" s="642"/>
      <c r="AA38" s="608"/>
      <c r="AB38" s="608"/>
      <c r="AC38" s="608"/>
      <c r="AD38" s="608"/>
      <c r="AE38" s="608"/>
      <c r="AF38" s="608"/>
      <c r="AG38" s="608"/>
      <c r="AH38" s="608"/>
      <c r="AI38" s="610"/>
      <c r="AJ38" s="610"/>
    </row>
    <row r="39" spans="1:36" ht="18.75" x14ac:dyDescent="0.25">
      <c r="A39" s="633"/>
      <c r="B39" s="636"/>
      <c r="C39" s="639"/>
      <c r="D39" s="639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2"/>
      <c r="S39" s="182"/>
      <c r="T39" s="182"/>
      <c r="U39" s="182"/>
      <c r="V39" s="183">
        <f t="shared" si="0"/>
        <v>0</v>
      </c>
      <c r="W39" s="183">
        <f t="shared" si="1"/>
        <v>0</v>
      </c>
      <c r="X39" s="183">
        <f t="shared" si="2"/>
        <v>0</v>
      </c>
      <c r="Y39" s="184">
        <f t="shared" si="3"/>
        <v>0</v>
      </c>
      <c r="Z39" s="642"/>
      <c r="AA39" s="608"/>
      <c r="AB39" s="608"/>
      <c r="AC39" s="608"/>
      <c r="AD39" s="608"/>
      <c r="AE39" s="608"/>
      <c r="AF39" s="608"/>
      <c r="AG39" s="608"/>
      <c r="AH39" s="608"/>
      <c r="AI39" s="610"/>
      <c r="AJ39" s="610"/>
    </row>
    <row r="40" spans="1:36" ht="18.75" x14ac:dyDescent="0.25">
      <c r="A40" s="633"/>
      <c r="B40" s="636"/>
      <c r="C40" s="639"/>
      <c r="D40" s="639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6"/>
      <c r="S40" s="186"/>
      <c r="T40" s="186"/>
      <c r="U40" s="186"/>
      <c r="V40" s="183">
        <f t="shared" si="0"/>
        <v>0</v>
      </c>
      <c r="W40" s="183">
        <f t="shared" si="1"/>
        <v>0</v>
      </c>
      <c r="X40" s="183">
        <f t="shared" si="2"/>
        <v>0</v>
      </c>
      <c r="Y40" s="184">
        <f t="shared" si="3"/>
        <v>0</v>
      </c>
      <c r="Z40" s="642"/>
      <c r="AA40" s="608"/>
      <c r="AB40" s="608"/>
      <c r="AC40" s="608"/>
      <c r="AD40" s="608"/>
      <c r="AE40" s="608"/>
      <c r="AF40" s="608"/>
      <c r="AG40" s="608"/>
      <c r="AH40" s="608"/>
      <c r="AI40" s="610"/>
      <c r="AJ40" s="610"/>
    </row>
    <row r="41" spans="1:36" ht="18.75" x14ac:dyDescent="0.25">
      <c r="A41" s="633"/>
      <c r="B41" s="636"/>
      <c r="C41" s="639"/>
      <c r="D41" s="639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2"/>
      <c r="S41" s="182"/>
      <c r="T41" s="182"/>
      <c r="U41" s="182"/>
      <c r="V41" s="183">
        <f t="shared" si="0"/>
        <v>0</v>
      </c>
      <c r="W41" s="183">
        <f t="shared" si="1"/>
        <v>0</v>
      </c>
      <c r="X41" s="183">
        <f t="shared" si="2"/>
        <v>0</v>
      </c>
      <c r="Y41" s="184">
        <f t="shared" si="3"/>
        <v>0</v>
      </c>
      <c r="Z41" s="642"/>
      <c r="AA41" s="608"/>
      <c r="AB41" s="608"/>
      <c r="AC41" s="608"/>
      <c r="AD41" s="608"/>
      <c r="AE41" s="608"/>
      <c r="AF41" s="608"/>
      <c r="AG41" s="608"/>
      <c r="AH41" s="608"/>
      <c r="AI41" s="610"/>
      <c r="AJ41" s="610"/>
    </row>
    <row r="42" spans="1:36" ht="18.75" x14ac:dyDescent="0.25">
      <c r="A42" s="633"/>
      <c r="B42" s="636"/>
      <c r="C42" s="639"/>
      <c r="D42" s="639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6"/>
      <c r="S42" s="186"/>
      <c r="T42" s="186"/>
      <c r="U42" s="186"/>
      <c r="V42" s="183">
        <f t="shared" si="0"/>
        <v>0</v>
      </c>
      <c r="W42" s="183">
        <f t="shared" si="1"/>
        <v>0</v>
      </c>
      <c r="X42" s="183">
        <f t="shared" si="2"/>
        <v>0</v>
      </c>
      <c r="Y42" s="184">
        <f t="shared" si="3"/>
        <v>0</v>
      </c>
      <c r="Z42" s="642"/>
      <c r="AA42" s="608"/>
      <c r="AB42" s="608"/>
      <c r="AC42" s="608"/>
      <c r="AD42" s="608"/>
      <c r="AE42" s="608"/>
      <c r="AF42" s="608"/>
      <c r="AG42" s="608"/>
      <c r="AH42" s="608"/>
      <c r="AI42" s="610"/>
      <c r="AJ42" s="610"/>
    </row>
    <row r="43" spans="1:36" ht="19.5" thickBot="1" x14ac:dyDescent="0.3">
      <c r="A43" s="634"/>
      <c r="B43" s="637"/>
      <c r="C43" s="640"/>
      <c r="D43" s="640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3"/>
      <c r="S43" s="193"/>
      <c r="T43" s="193"/>
      <c r="U43" s="193"/>
      <c r="V43" s="194">
        <f t="shared" si="0"/>
        <v>0</v>
      </c>
      <c r="W43" s="194">
        <f t="shared" si="1"/>
        <v>0</v>
      </c>
      <c r="X43" s="194">
        <f t="shared" si="2"/>
        <v>0</v>
      </c>
      <c r="Y43" s="195">
        <f t="shared" si="3"/>
        <v>0</v>
      </c>
      <c r="Z43" s="643"/>
      <c r="AA43" s="631"/>
      <c r="AB43" s="631"/>
      <c r="AC43" s="631"/>
      <c r="AD43" s="631"/>
      <c r="AE43" s="631"/>
      <c r="AF43" s="631"/>
      <c r="AG43" s="631"/>
      <c r="AH43" s="631"/>
      <c r="AI43" s="611"/>
      <c r="AJ43" s="611"/>
    </row>
    <row r="44" spans="1:36" ht="18.75" x14ac:dyDescent="0.25">
      <c r="A44" s="647">
        <v>3</v>
      </c>
      <c r="B44" s="650" t="s">
        <v>74</v>
      </c>
      <c r="C44" s="653" t="s">
        <v>336</v>
      </c>
      <c r="D44" s="653">
        <f>(315+315)*0.9</f>
        <v>567</v>
      </c>
      <c r="E44" s="187" t="s">
        <v>337</v>
      </c>
      <c r="F44" s="187">
        <v>30.4</v>
      </c>
      <c r="G44" s="187">
        <v>66.8</v>
      </c>
      <c r="H44" s="187">
        <v>30.2</v>
      </c>
      <c r="I44" s="187">
        <v>14.6</v>
      </c>
      <c r="J44" s="187">
        <v>11.2</v>
      </c>
      <c r="K44" s="187">
        <v>20</v>
      </c>
      <c r="L44" s="188">
        <v>33.6</v>
      </c>
      <c r="M44" s="188">
        <v>57.8</v>
      </c>
      <c r="N44" s="188">
        <v>90.7</v>
      </c>
      <c r="O44" s="188">
        <v>35</v>
      </c>
      <c r="P44" s="188">
        <v>52.4</v>
      </c>
      <c r="Q44" s="188">
        <v>80.2</v>
      </c>
      <c r="R44" s="189">
        <v>380</v>
      </c>
      <c r="S44" s="189">
        <v>380</v>
      </c>
      <c r="T44" s="189">
        <v>380</v>
      </c>
      <c r="U44" s="189">
        <v>380</v>
      </c>
      <c r="V44" s="190">
        <f t="shared" si="0"/>
        <v>42.466666666666661</v>
      </c>
      <c r="W44" s="190">
        <f t="shared" si="1"/>
        <v>15.266666666666666</v>
      </c>
      <c r="X44" s="190">
        <f t="shared" si="2"/>
        <v>60.70000000000001</v>
      </c>
      <c r="Y44" s="191">
        <f t="shared" si="3"/>
        <v>55.866666666666674</v>
      </c>
      <c r="Z44" s="641">
        <f t="shared" ref="Z44:AB44" si="9">SUM(V44:V63)</f>
        <v>141.13333333333333</v>
      </c>
      <c r="AA44" s="630">
        <f t="shared" si="9"/>
        <v>93.866666666666674</v>
      </c>
      <c r="AB44" s="630">
        <f t="shared" si="9"/>
        <v>189.06666666666669</v>
      </c>
      <c r="AC44" s="630">
        <f>SUM(Y44:Y63)</f>
        <v>185.33333333333331</v>
      </c>
      <c r="AD44" s="607">
        <f t="shared" ref="AD44" si="10">Z44*0.38*0.9*SQRT(3)</f>
        <v>83.60193555941153</v>
      </c>
      <c r="AE44" s="607">
        <f t="shared" si="6"/>
        <v>55.602987844899125</v>
      </c>
      <c r="AF44" s="607">
        <f t="shared" si="6"/>
        <v>111.99579085804967</v>
      </c>
      <c r="AG44" s="607">
        <f t="shared" si="6"/>
        <v>109.78430838694571</v>
      </c>
      <c r="AH44" s="630">
        <f t="shared" ref="AH44" si="11">MAX(Z44:AC63)</f>
        <v>189.06666666666669</v>
      </c>
      <c r="AI44" s="609">
        <f t="shared" ref="AI44" si="12">AH44*0.38*0.9*SQRT(3)</f>
        <v>111.99579085804967</v>
      </c>
      <c r="AJ44" s="609">
        <f t="shared" ref="AJ44" si="13">D44-AI44</f>
        <v>455.00420914195035</v>
      </c>
    </row>
    <row r="45" spans="1:36" ht="18.75" x14ac:dyDescent="0.25">
      <c r="A45" s="648"/>
      <c r="B45" s="651"/>
      <c r="C45" s="656"/>
      <c r="D45" s="656"/>
      <c r="E45" s="180" t="s">
        <v>338</v>
      </c>
      <c r="F45" s="180">
        <v>11.4</v>
      </c>
      <c r="G45" s="180">
        <v>20.3</v>
      </c>
      <c r="H45" s="180">
        <v>25.6</v>
      </c>
      <c r="I45" s="180">
        <v>1.3</v>
      </c>
      <c r="J45" s="180">
        <v>4.2</v>
      </c>
      <c r="K45" s="180">
        <v>0.5</v>
      </c>
      <c r="L45" s="181">
        <v>21.2</v>
      </c>
      <c r="M45" s="181">
        <v>38.700000000000003</v>
      </c>
      <c r="N45" s="181">
        <v>27.3</v>
      </c>
      <c r="O45" s="181">
        <v>2.5</v>
      </c>
      <c r="P45" s="181">
        <v>5.5</v>
      </c>
      <c r="Q45" s="181">
        <v>1.6</v>
      </c>
      <c r="R45" s="182">
        <v>380</v>
      </c>
      <c r="S45" s="182">
        <v>380</v>
      </c>
      <c r="T45" s="182">
        <v>380</v>
      </c>
      <c r="U45" s="182">
        <v>380</v>
      </c>
      <c r="V45" s="183">
        <f t="shared" si="0"/>
        <v>19.100000000000001</v>
      </c>
      <c r="W45" s="183">
        <f t="shared" si="1"/>
        <v>2</v>
      </c>
      <c r="X45" s="183">
        <f t="shared" si="2"/>
        <v>29.066666666666666</v>
      </c>
      <c r="Y45" s="184">
        <f t="shared" si="3"/>
        <v>3.1999999999999997</v>
      </c>
      <c r="Z45" s="642"/>
      <c r="AA45" s="608"/>
      <c r="AB45" s="608"/>
      <c r="AC45" s="608"/>
      <c r="AD45" s="608"/>
      <c r="AE45" s="608"/>
      <c r="AF45" s="608"/>
      <c r="AG45" s="608"/>
      <c r="AH45" s="608"/>
      <c r="AI45" s="610"/>
      <c r="AJ45" s="610"/>
    </row>
    <row r="46" spans="1:36" ht="18.75" x14ac:dyDescent="0.25">
      <c r="A46" s="648"/>
      <c r="B46" s="651"/>
      <c r="C46" s="656"/>
      <c r="D46" s="656"/>
      <c r="E46" s="185" t="s">
        <v>339</v>
      </c>
      <c r="F46" s="185">
        <v>25.1</v>
      </c>
      <c r="G46" s="185">
        <v>20.9</v>
      </c>
      <c r="H46" s="185">
        <v>25.1</v>
      </c>
      <c r="I46" s="185">
        <v>37.4</v>
      </c>
      <c r="J46" s="185">
        <v>11.8</v>
      </c>
      <c r="K46" s="185">
        <v>40.700000000000003</v>
      </c>
      <c r="L46" s="185">
        <v>11.7</v>
      </c>
      <c r="M46" s="185">
        <v>37.5</v>
      </c>
      <c r="N46" s="185">
        <v>32.299999999999997</v>
      </c>
      <c r="O46" s="185">
        <v>20.5</v>
      </c>
      <c r="P46" s="185">
        <v>67.8</v>
      </c>
      <c r="Q46" s="185">
        <v>39.700000000000003</v>
      </c>
      <c r="R46" s="182">
        <v>380</v>
      </c>
      <c r="S46" s="182">
        <v>380</v>
      </c>
      <c r="T46" s="182">
        <v>380</v>
      </c>
      <c r="U46" s="182">
        <v>380</v>
      </c>
      <c r="V46" s="183">
        <f t="shared" si="0"/>
        <v>23.7</v>
      </c>
      <c r="W46" s="183">
        <f t="shared" si="1"/>
        <v>29.966666666666669</v>
      </c>
      <c r="X46" s="183">
        <f t="shared" si="2"/>
        <v>27.166666666666668</v>
      </c>
      <c r="Y46" s="184">
        <f t="shared" si="3"/>
        <v>42.666666666666664</v>
      </c>
      <c r="Z46" s="642"/>
      <c r="AA46" s="608"/>
      <c r="AB46" s="608"/>
      <c r="AC46" s="608"/>
      <c r="AD46" s="608"/>
      <c r="AE46" s="608"/>
      <c r="AF46" s="608"/>
      <c r="AG46" s="608"/>
      <c r="AH46" s="608"/>
      <c r="AI46" s="610"/>
      <c r="AJ46" s="610"/>
    </row>
    <row r="47" spans="1:36" ht="18.75" x14ac:dyDescent="0.25">
      <c r="A47" s="648"/>
      <c r="B47" s="651"/>
      <c r="C47" s="656"/>
      <c r="D47" s="656"/>
      <c r="E47" s="180" t="s">
        <v>340</v>
      </c>
      <c r="F47" s="180">
        <v>27.7</v>
      </c>
      <c r="G47" s="180">
        <v>41.2</v>
      </c>
      <c r="H47" s="180">
        <v>23.3</v>
      </c>
      <c r="I47" s="180">
        <v>17.5</v>
      </c>
      <c r="J47" s="180">
        <v>23</v>
      </c>
      <c r="K47" s="180">
        <v>23.7</v>
      </c>
      <c r="L47" s="180">
        <v>43.1</v>
      </c>
      <c r="M47" s="180">
        <v>45.3</v>
      </c>
      <c r="N47" s="180">
        <v>43.5</v>
      </c>
      <c r="O47" s="180">
        <v>38.700000000000003</v>
      </c>
      <c r="P47" s="180">
        <v>38.5</v>
      </c>
      <c r="Q47" s="180">
        <v>47.9</v>
      </c>
      <c r="R47" s="182">
        <v>380</v>
      </c>
      <c r="S47" s="182">
        <v>380</v>
      </c>
      <c r="T47" s="182">
        <v>380</v>
      </c>
      <c r="U47" s="182">
        <v>380</v>
      </c>
      <c r="V47" s="183">
        <f t="shared" si="0"/>
        <v>30.733333333333334</v>
      </c>
      <c r="W47" s="183">
        <f t="shared" si="1"/>
        <v>21.400000000000002</v>
      </c>
      <c r="X47" s="183">
        <f t="shared" si="2"/>
        <v>43.966666666666669</v>
      </c>
      <c r="Y47" s="184">
        <f t="shared" si="3"/>
        <v>41.699999999999996</v>
      </c>
      <c r="Z47" s="642"/>
      <c r="AA47" s="608"/>
      <c r="AB47" s="608"/>
      <c r="AC47" s="608"/>
      <c r="AD47" s="608"/>
      <c r="AE47" s="608"/>
      <c r="AF47" s="608"/>
      <c r="AG47" s="608"/>
      <c r="AH47" s="608"/>
      <c r="AI47" s="610"/>
      <c r="AJ47" s="610"/>
    </row>
    <row r="48" spans="1:36" ht="18.75" x14ac:dyDescent="0.25">
      <c r="A48" s="648"/>
      <c r="B48" s="651"/>
      <c r="C48" s="656"/>
      <c r="D48" s="656"/>
      <c r="E48" s="185" t="s">
        <v>341</v>
      </c>
      <c r="F48" s="185">
        <v>8.9</v>
      </c>
      <c r="G48" s="185">
        <v>1.3</v>
      </c>
      <c r="H48" s="185">
        <v>39.200000000000003</v>
      </c>
      <c r="I48" s="185">
        <v>13.9</v>
      </c>
      <c r="J48" s="185">
        <v>2</v>
      </c>
      <c r="K48" s="185">
        <v>18.600000000000001</v>
      </c>
      <c r="L48" s="185">
        <v>13.2</v>
      </c>
      <c r="M48" s="185">
        <v>4.9000000000000004</v>
      </c>
      <c r="N48" s="185">
        <v>4.8</v>
      </c>
      <c r="O48" s="185">
        <v>19.100000000000001</v>
      </c>
      <c r="P48" s="185">
        <v>9.6999999999999993</v>
      </c>
      <c r="Q48" s="185">
        <v>13.8</v>
      </c>
      <c r="R48" s="182">
        <v>380</v>
      </c>
      <c r="S48" s="182">
        <v>380</v>
      </c>
      <c r="T48" s="182">
        <v>380</v>
      </c>
      <c r="U48" s="182">
        <v>380</v>
      </c>
      <c r="V48" s="183">
        <f t="shared" si="0"/>
        <v>16.466666666666669</v>
      </c>
      <c r="W48" s="183">
        <f t="shared" si="1"/>
        <v>11.5</v>
      </c>
      <c r="X48" s="183">
        <f t="shared" si="2"/>
        <v>7.6333333333333337</v>
      </c>
      <c r="Y48" s="184">
        <f t="shared" si="3"/>
        <v>14.200000000000001</v>
      </c>
      <c r="Z48" s="642"/>
      <c r="AA48" s="608"/>
      <c r="AB48" s="608"/>
      <c r="AC48" s="608"/>
      <c r="AD48" s="608"/>
      <c r="AE48" s="608"/>
      <c r="AF48" s="608"/>
      <c r="AG48" s="608"/>
      <c r="AH48" s="608"/>
      <c r="AI48" s="610"/>
      <c r="AJ48" s="610"/>
    </row>
    <row r="49" spans="1:36" ht="18.75" x14ac:dyDescent="0.25">
      <c r="A49" s="648"/>
      <c r="B49" s="651"/>
      <c r="C49" s="656"/>
      <c r="D49" s="656"/>
      <c r="E49" s="180" t="s">
        <v>342</v>
      </c>
      <c r="F49" s="180">
        <v>12.8</v>
      </c>
      <c r="G49" s="180">
        <v>4</v>
      </c>
      <c r="H49" s="180">
        <v>9.1999999999999993</v>
      </c>
      <c r="I49" s="180">
        <v>19.100000000000001</v>
      </c>
      <c r="J49" s="180">
        <v>11.1</v>
      </c>
      <c r="K49" s="180">
        <v>11</v>
      </c>
      <c r="L49" s="180">
        <v>15.7</v>
      </c>
      <c r="M49" s="180">
        <v>19.7</v>
      </c>
      <c r="N49" s="180">
        <v>26.2</v>
      </c>
      <c r="O49" s="180">
        <v>37.9</v>
      </c>
      <c r="P49" s="180">
        <v>26.7</v>
      </c>
      <c r="Q49" s="180">
        <v>18.5</v>
      </c>
      <c r="R49" s="182">
        <v>380</v>
      </c>
      <c r="S49" s="182">
        <v>380</v>
      </c>
      <c r="T49" s="182">
        <v>380</v>
      </c>
      <c r="U49" s="182">
        <v>380</v>
      </c>
      <c r="V49" s="183">
        <f t="shared" si="0"/>
        <v>8.6666666666666661</v>
      </c>
      <c r="W49" s="183">
        <f t="shared" si="1"/>
        <v>13.733333333333334</v>
      </c>
      <c r="X49" s="183">
        <f t="shared" si="2"/>
        <v>20.533333333333331</v>
      </c>
      <c r="Y49" s="184">
        <f t="shared" si="3"/>
        <v>27.7</v>
      </c>
      <c r="Z49" s="642"/>
      <c r="AA49" s="608"/>
      <c r="AB49" s="608"/>
      <c r="AC49" s="608"/>
      <c r="AD49" s="608"/>
      <c r="AE49" s="608"/>
      <c r="AF49" s="608"/>
      <c r="AG49" s="608"/>
      <c r="AH49" s="608"/>
      <c r="AI49" s="610"/>
      <c r="AJ49" s="610"/>
    </row>
    <row r="50" spans="1:36" ht="18.75" x14ac:dyDescent="0.25">
      <c r="A50" s="648"/>
      <c r="B50" s="651"/>
      <c r="C50" s="656"/>
      <c r="D50" s="656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6"/>
      <c r="S50" s="186"/>
      <c r="T50" s="186"/>
      <c r="U50" s="186"/>
      <c r="V50" s="183">
        <f t="shared" si="0"/>
        <v>0</v>
      </c>
      <c r="W50" s="183">
        <f t="shared" si="1"/>
        <v>0</v>
      </c>
      <c r="X50" s="183">
        <f t="shared" si="2"/>
        <v>0</v>
      </c>
      <c r="Y50" s="184">
        <f t="shared" si="3"/>
        <v>0</v>
      </c>
      <c r="Z50" s="642"/>
      <c r="AA50" s="608"/>
      <c r="AB50" s="608"/>
      <c r="AC50" s="608"/>
      <c r="AD50" s="608"/>
      <c r="AE50" s="608"/>
      <c r="AF50" s="608"/>
      <c r="AG50" s="608"/>
      <c r="AH50" s="608"/>
      <c r="AI50" s="610"/>
      <c r="AJ50" s="610"/>
    </row>
    <row r="51" spans="1:36" ht="18.75" x14ac:dyDescent="0.25">
      <c r="A51" s="648"/>
      <c r="B51" s="651"/>
      <c r="C51" s="656"/>
      <c r="D51" s="656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2"/>
      <c r="S51" s="182"/>
      <c r="T51" s="182"/>
      <c r="U51" s="182"/>
      <c r="V51" s="183">
        <f t="shared" si="0"/>
        <v>0</v>
      </c>
      <c r="W51" s="183">
        <f t="shared" si="1"/>
        <v>0</v>
      </c>
      <c r="X51" s="183">
        <f t="shared" si="2"/>
        <v>0</v>
      </c>
      <c r="Y51" s="184">
        <f t="shared" si="3"/>
        <v>0</v>
      </c>
      <c r="Z51" s="642"/>
      <c r="AA51" s="608"/>
      <c r="AB51" s="608"/>
      <c r="AC51" s="608"/>
      <c r="AD51" s="608"/>
      <c r="AE51" s="608"/>
      <c r="AF51" s="608"/>
      <c r="AG51" s="608"/>
      <c r="AH51" s="608"/>
      <c r="AI51" s="610"/>
      <c r="AJ51" s="610"/>
    </row>
    <row r="52" spans="1:36" ht="18.75" x14ac:dyDescent="0.25">
      <c r="A52" s="648"/>
      <c r="B52" s="651"/>
      <c r="C52" s="656"/>
      <c r="D52" s="656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6"/>
      <c r="S52" s="186"/>
      <c r="T52" s="186"/>
      <c r="U52" s="186"/>
      <c r="V52" s="183">
        <f t="shared" si="0"/>
        <v>0</v>
      </c>
      <c r="W52" s="183">
        <f t="shared" si="1"/>
        <v>0</v>
      </c>
      <c r="X52" s="183">
        <f t="shared" si="2"/>
        <v>0</v>
      </c>
      <c r="Y52" s="184">
        <f t="shared" si="3"/>
        <v>0</v>
      </c>
      <c r="Z52" s="642"/>
      <c r="AA52" s="608"/>
      <c r="AB52" s="608"/>
      <c r="AC52" s="608"/>
      <c r="AD52" s="608"/>
      <c r="AE52" s="608"/>
      <c r="AF52" s="608"/>
      <c r="AG52" s="608"/>
      <c r="AH52" s="608"/>
      <c r="AI52" s="610"/>
      <c r="AJ52" s="610"/>
    </row>
    <row r="53" spans="1:36" ht="18.75" x14ac:dyDescent="0.25">
      <c r="A53" s="648"/>
      <c r="B53" s="651"/>
      <c r="C53" s="656"/>
      <c r="D53" s="656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2"/>
      <c r="S53" s="182"/>
      <c r="T53" s="182"/>
      <c r="U53" s="182"/>
      <c r="V53" s="183">
        <f t="shared" si="0"/>
        <v>0</v>
      </c>
      <c r="W53" s="183">
        <f t="shared" si="1"/>
        <v>0</v>
      </c>
      <c r="X53" s="183">
        <f t="shared" si="2"/>
        <v>0</v>
      </c>
      <c r="Y53" s="184">
        <f t="shared" si="3"/>
        <v>0</v>
      </c>
      <c r="Z53" s="642"/>
      <c r="AA53" s="608"/>
      <c r="AB53" s="608"/>
      <c r="AC53" s="608"/>
      <c r="AD53" s="608"/>
      <c r="AE53" s="608"/>
      <c r="AF53" s="608"/>
      <c r="AG53" s="608"/>
      <c r="AH53" s="608"/>
      <c r="AI53" s="610"/>
      <c r="AJ53" s="610"/>
    </row>
    <row r="54" spans="1:36" ht="18.75" x14ac:dyDescent="0.25">
      <c r="A54" s="648"/>
      <c r="B54" s="651"/>
      <c r="C54" s="656"/>
      <c r="D54" s="656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6"/>
      <c r="S54" s="186"/>
      <c r="T54" s="186"/>
      <c r="U54" s="186"/>
      <c r="V54" s="183">
        <f t="shared" si="0"/>
        <v>0</v>
      </c>
      <c r="W54" s="183">
        <f t="shared" si="1"/>
        <v>0</v>
      </c>
      <c r="X54" s="183">
        <f t="shared" si="2"/>
        <v>0</v>
      </c>
      <c r="Y54" s="184">
        <f t="shared" si="3"/>
        <v>0</v>
      </c>
      <c r="Z54" s="642"/>
      <c r="AA54" s="608"/>
      <c r="AB54" s="608"/>
      <c r="AC54" s="608"/>
      <c r="AD54" s="608"/>
      <c r="AE54" s="608"/>
      <c r="AF54" s="608"/>
      <c r="AG54" s="608"/>
      <c r="AH54" s="608"/>
      <c r="AI54" s="610"/>
      <c r="AJ54" s="610"/>
    </row>
    <row r="55" spans="1:36" ht="18.75" x14ac:dyDescent="0.25">
      <c r="A55" s="648"/>
      <c r="B55" s="651"/>
      <c r="C55" s="656"/>
      <c r="D55" s="656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2"/>
      <c r="S55" s="182"/>
      <c r="T55" s="182"/>
      <c r="U55" s="182"/>
      <c r="V55" s="183">
        <f t="shared" si="0"/>
        <v>0</v>
      </c>
      <c r="W55" s="183">
        <f t="shared" si="1"/>
        <v>0</v>
      </c>
      <c r="X55" s="183">
        <f t="shared" si="2"/>
        <v>0</v>
      </c>
      <c r="Y55" s="184">
        <f t="shared" si="3"/>
        <v>0</v>
      </c>
      <c r="Z55" s="642"/>
      <c r="AA55" s="608"/>
      <c r="AB55" s="608"/>
      <c r="AC55" s="608"/>
      <c r="AD55" s="608"/>
      <c r="AE55" s="608"/>
      <c r="AF55" s="608"/>
      <c r="AG55" s="608"/>
      <c r="AH55" s="608"/>
      <c r="AI55" s="610"/>
      <c r="AJ55" s="610"/>
    </row>
    <row r="56" spans="1:36" ht="18.75" x14ac:dyDescent="0.25">
      <c r="A56" s="648"/>
      <c r="B56" s="651"/>
      <c r="C56" s="656"/>
      <c r="D56" s="656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6"/>
      <c r="S56" s="186"/>
      <c r="T56" s="186"/>
      <c r="U56" s="186"/>
      <c r="V56" s="183">
        <f t="shared" si="0"/>
        <v>0</v>
      </c>
      <c r="W56" s="183">
        <f t="shared" si="1"/>
        <v>0</v>
      </c>
      <c r="X56" s="183">
        <f t="shared" si="2"/>
        <v>0</v>
      </c>
      <c r="Y56" s="184">
        <f t="shared" si="3"/>
        <v>0</v>
      </c>
      <c r="Z56" s="642"/>
      <c r="AA56" s="608"/>
      <c r="AB56" s="608"/>
      <c r="AC56" s="608"/>
      <c r="AD56" s="608"/>
      <c r="AE56" s="608"/>
      <c r="AF56" s="608"/>
      <c r="AG56" s="608"/>
      <c r="AH56" s="608"/>
      <c r="AI56" s="610"/>
      <c r="AJ56" s="610"/>
    </row>
    <row r="57" spans="1:36" ht="18.75" x14ac:dyDescent="0.25">
      <c r="A57" s="648"/>
      <c r="B57" s="651"/>
      <c r="C57" s="656"/>
      <c r="D57" s="656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2"/>
      <c r="S57" s="182"/>
      <c r="T57" s="182"/>
      <c r="U57" s="182"/>
      <c r="V57" s="183">
        <f t="shared" si="0"/>
        <v>0</v>
      </c>
      <c r="W57" s="183">
        <f t="shared" si="1"/>
        <v>0</v>
      </c>
      <c r="X57" s="183">
        <f t="shared" si="2"/>
        <v>0</v>
      </c>
      <c r="Y57" s="184">
        <f t="shared" si="3"/>
        <v>0</v>
      </c>
      <c r="Z57" s="642"/>
      <c r="AA57" s="608"/>
      <c r="AB57" s="608"/>
      <c r="AC57" s="608"/>
      <c r="AD57" s="608"/>
      <c r="AE57" s="608"/>
      <c r="AF57" s="608"/>
      <c r="AG57" s="608"/>
      <c r="AH57" s="608"/>
      <c r="AI57" s="610"/>
      <c r="AJ57" s="610"/>
    </row>
    <row r="58" spans="1:36" ht="18.75" x14ac:dyDescent="0.25">
      <c r="A58" s="648"/>
      <c r="B58" s="651"/>
      <c r="C58" s="656"/>
      <c r="D58" s="656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6"/>
      <c r="S58" s="186"/>
      <c r="T58" s="186"/>
      <c r="U58" s="186"/>
      <c r="V58" s="183">
        <f t="shared" si="0"/>
        <v>0</v>
      </c>
      <c r="W58" s="183">
        <f t="shared" si="1"/>
        <v>0</v>
      </c>
      <c r="X58" s="183">
        <f t="shared" si="2"/>
        <v>0</v>
      </c>
      <c r="Y58" s="184">
        <f t="shared" si="3"/>
        <v>0</v>
      </c>
      <c r="Z58" s="642"/>
      <c r="AA58" s="608"/>
      <c r="AB58" s="608"/>
      <c r="AC58" s="608"/>
      <c r="AD58" s="608"/>
      <c r="AE58" s="608"/>
      <c r="AF58" s="608"/>
      <c r="AG58" s="608"/>
      <c r="AH58" s="608"/>
      <c r="AI58" s="610"/>
      <c r="AJ58" s="610"/>
    </row>
    <row r="59" spans="1:36" ht="18.75" x14ac:dyDescent="0.25">
      <c r="A59" s="648"/>
      <c r="B59" s="651"/>
      <c r="C59" s="656"/>
      <c r="D59" s="656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2"/>
      <c r="S59" s="182"/>
      <c r="T59" s="182"/>
      <c r="U59" s="182"/>
      <c r="V59" s="183">
        <f t="shared" si="0"/>
        <v>0</v>
      </c>
      <c r="W59" s="183">
        <f t="shared" si="1"/>
        <v>0</v>
      </c>
      <c r="X59" s="183">
        <f t="shared" si="2"/>
        <v>0</v>
      </c>
      <c r="Y59" s="184">
        <f t="shared" si="3"/>
        <v>0</v>
      </c>
      <c r="Z59" s="642"/>
      <c r="AA59" s="608"/>
      <c r="AB59" s="608"/>
      <c r="AC59" s="608"/>
      <c r="AD59" s="608"/>
      <c r="AE59" s="608"/>
      <c r="AF59" s="608"/>
      <c r="AG59" s="608"/>
      <c r="AH59" s="608"/>
      <c r="AI59" s="610"/>
      <c r="AJ59" s="610"/>
    </row>
    <row r="60" spans="1:36" ht="18.75" x14ac:dyDescent="0.25">
      <c r="A60" s="648"/>
      <c r="B60" s="651"/>
      <c r="C60" s="656"/>
      <c r="D60" s="656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6"/>
      <c r="S60" s="186"/>
      <c r="T60" s="186"/>
      <c r="U60" s="186"/>
      <c r="V60" s="183">
        <f t="shared" si="0"/>
        <v>0</v>
      </c>
      <c r="W60" s="183">
        <f t="shared" si="1"/>
        <v>0</v>
      </c>
      <c r="X60" s="183">
        <f t="shared" si="2"/>
        <v>0</v>
      </c>
      <c r="Y60" s="184">
        <f t="shared" si="3"/>
        <v>0</v>
      </c>
      <c r="Z60" s="642"/>
      <c r="AA60" s="608"/>
      <c r="AB60" s="608"/>
      <c r="AC60" s="608"/>
      <c r="AD60" s="608"/>
      <c r="AE60" s="608"/>
      <c r="AF60" s="608"/>
      <c r="AG60" s="608"/>
      <c r="AH60" s="608"/>
      <c r="AI60" s="610"/>
      <c r="AJ60" s="610"/>
    </row>
    <row r="61" spans="1:36" ht="18.75" x14ac:dyDescent="0.25">
      <c r="A61" s="648"/>
      <c r="B61" s="651"/>
      <c r="C61" s="656"/>
      <c r="D61" s="656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2"/>
      <c r="S61" s="182"/>
      <c r="T61" s="182"/>
      <c r="U61" s="182"/>
      <c r="V61" s="183">
        <f t="shared" si="0"/>
        <v>0</v>
      </c>
      <c r="W61" s="183">
        <f t="shared" si="1"/>
        <v>0</v>
      </c>
      <c r="X61" s="183">
        <f t="shared" si="2"/>
        <v>0</v>
      </c>
      <c r="Y61" s="184">
        <f t="shared" si="3"/>
        <v>0</v>
      </c>
      <c r="Z61" s="642"/>
      <c r="AA61" s="608"/>
      <c r="AB61" s="608"/>
      <c r="AC61" s="608"/>
      <c r="AD61" s="608"/>
      <c r="AE61" s="608"/>
      <c r="AF61" s="608"/>
      <c r="AG61" s="608"/>
      <c r="AH61" s="608"/>
      <c r="AI61" s="610"/>
      <c r="AJ61" s="610"/>
    </row>
    <row r="62" spans="1:36" ht="18.75" x14ac:dyDescent="0.25">
      <c r="A62" s="648"/>
      <c r="B62" s="651"/>
      <c r="C62" s="656"/>
      <c r="D62" s="656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6"/>
      <c r="S62" s="186"/>
      <c r="T62" s="186"/>
      <c r="U62" s="186"/>
      <c r="V62" s="183">
        <f t="shared" si="0"/>
        <v>0</v>
      </c>
      <c r="W62" s="183">
        <f t="shared" si="1"/>
        <v>0</v>
      </c>
      <c r="X62" s="183">
        <f t="shared" si="2"/>
        <v>0</v>
      </c>
      <c r="Y62" s="184">
        <f t="shared" si="3"/>
        <v>0</v>
      </c>
      <c r="Z62" s="642"/>
      <c r="AA62" s="608"/>
      <c r="AB62" s="608"/>
      <c r="AC62" s="608"/>
      <c r="AD62" s="608"/>
      <c r="AE62" s="608"/>
      <c r="AF62" s="608"/>
      <c r="AG62" s="608"/>
      <c r="AH62" s="608"/>
      <c r="AI62" s="610"/>
      <c r="AJ62" s="610"/>
    </row>
    <row r="63" spans="1:36" ht="19.5" thickBot="1" x14ac:dyDescent="0.3">
      <c r="A63" s="649"/>
      <c r="B63" s="652"/>
      <c r="C63" s="657"/>
      <c r="D63" s="657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3"/>
      <c r="S63" s="193"/>
      <c r="T63" s="193"/>
      <c r="U63" s="193"/>
      <c r="V63" s="194">
        <f t="shared" si="0"/>
        <v>0</v>
      </c>
      <c r="W63" s="194">
        <f t="shared" si="1"/>
        <v>0</v>
      </c>
      <c r="X63" s="194">
        <f t="shared" si="2"/>
        <v>0</v>
      </c>
      <c r="Y63" s="195">
        <f t="shared" si="3"/>
        <v>0</v>
      </c>
      <c r="Z63" s="643"/>
      <c r="AA63" s="631"/>
      <c r="AB63" s="631"/>
      <c r="AC63" s="631"/>
      <c r="AD63" s="631"/>
      <c r="AE63" s="631"/>
      <c r="AF63" s="631"/>
      <c r="AG63" s="631"/>
      <c r="AH63" s="631"/>
      <c r="AI63" s="611"/>
      <c r="AJ63" s="611"/>
    </row>
    <row r="64" spans="1:36" ht="18.75" x14ac:dyDescent="0.25">
      <c r="A64" s="647">
        <v>4</v>
      </c>
      <c r="B64" s="650" t="s">
        <v>156</v>
      </c>
      <c r="C64" s="653" t="s">
        <v>104</v>
      </c>
      <c r="D64" s="653">
        <f>250*0.9</f>
        <v>225</v>
      </c>
      <c r="E64" s="187" t="s">
        <v>343</v>
      </c>
      <c r="F64" s="187">
        <v>23.3</v>
      </c>
      <c r="G64" s="187">
        <v>14.7</v>
      </c>
      <c r="H64" s="187">
        <v>9.8000000000000007</v>
      </c>
      <c r="I64" s="187">
        <v>24.7</v>
      </c>
      <c r="J64" s="187">
        <v>12.8</v>
      </c>
      <c r="K64" s="187">
        <v>9.1</v>
      </c>
      <c r="L64" s="188">
        <v>55.8</v>
      </c>
      <c r="M64" s="188">
        <v>54.1</v>
      </c>
      <c r="N64" s="188">
        <v>58.1</v>
      </c>
      <c r="O64" s="188">
        <v>19.7</v>
      </c>
      <c r="P64" s="188">
        <v>52.9</v>
      </c>
      <c r="Q64" s="188">
        <v>36.9</v>
      </c>
      <c r="R64" s="189">
        <v>380</v>
      </c>
      <c r="S64" s="189">
        <v>380</v>
      </c>
      <c r="T64" s="189">
        <v>380</v>
      </c>
      <c r="U64" s="189">
        <v>380</v>
      </c>
      <c r="V64" s="190">
        <f t="shared" si="0"/>
        <v>15.933333333333332</v>
      </c>
      <c r="W64" s="190">
        <f t="shared" si="1"/>
        <v>15.533333333333333</v>
      </c>
      <c r="X64" s="190">
        <f t="shared" si="2"/>
        <v>56</v>
      </c>
      <c r="Y64" s="191">
        <f t="shared" si="3"/>
        <v>36.5</v>
      </c>
      <c r="Z64" s="641">
        <f t="shared" ref="Z64:AB64" si="14">SUM(V64:V83)</f>
        <v>136.93333333333331</v>
      </c>
      <c r="AA64" s="630">
        <f t="shared" si="14"/>
        <v>137.69999999999999</v>
      </c>
      <c r="AB64" s="630">
        <f t="shared" si="14"/>
        <v>205.73333333333332</v>
      </c>
      <c r="AC64" s="630">
        <f>SUM(Y64:Y83)</f>
        <v>201.46666666666667</v>
      </c>
      <c r="AD64" s="607">
        <f t="shared" ref="AD64" si="15">Z64*0.38*0.9*SQRT(3)</f>
        <v>81.114017779419598</v>
      </c>
      <c r="AE64" s="607">
        <f t="shared" si="6"/>
        <v>81.568161501164155</v>
      </c>
      <c r="AF64" s="607">
        <f t="shared" si="6"/>
        <v>121.86848046119225</v>
      </c>
      <c r="AG64" s="607">
        <f t="shared" si="6"/>
        <v>119.34107192278775</v>
      </c>
      <c r="AH64" s="630">
        <f t="shared" ref="AH64" si="16">MAX(Z64:AC83)</f>
        <v>205.73333333333332</v>
      </c>
      <c r="AI64" s="609">
        <f t="shared" ref="AI64" si="17">AH64*0.38*0.9*SQRT(3)</f>
        <v>121.86848046119225</v>
      </c>
      <c r="AJ64" s="609">
        <f t="shared" ref="AJ64" si="18">D64-AI64</f>
        <v>103.13151953880775</v>
      </c>
    </row>
    <row r="65" spans="1:36" ht="18.75" x14ac:dyDescent="0.25">
      <c r="A65" s="648"/>
      <c r="B65" s="651"/>
      <c r="C65" s="654"/>
      <c r="D65" s="656"/>
      <c r="E65" s="180" t="s">
        <v>344</v>
      </c>
      <c r="F65" s="180">
        <v>16.3</v>
      </c>
      <c r="G65" s="180">
        <v>40.299999999999997</v>
      </c>
      <c r="H65" s="180">
        <v>24.8</v>
      </c>
      <c r="I65" s="180">
        <v>14.7</v>
      </c>
      <c r="J65" s="180">
        <v>44.8</v>
      </c>
      <c r="K65" s="180">
        <v>20.8</v>
      </c>
      <c r="L65" s="181">
        <v>85.6</v>
      </c>
      <c r="M65" s="181">
        <v>84.8</v>
      </c>
      <c r="N65" s="181">
        <v>20.399999999999999</v>
      </c>
      <c r="O65" s="181">
        <v>76.099999999999994</v>
      </c>
      <c r="P65" s="181">
        <v>68.7</v>
      </c>
      <c r="Q65" s="181">
        <v>60.6</v>
      </c>
      <c r="R65" s="182">
        <v>380</v>
      </c>
      <c r="S65" s="182">
        <v>380</v>
      </c>
      <c r="T65" s="182">
        <v>380</v>
      </c>
      <c r="U65" s="182">
        <v>380</v>
      </c>
      <c r="V65" s="183">
        <f t="shared" si="0"/>
        <v>27.133333333333329</v>
      </c>
      <c r="W65" s="183">
        <f t="shared" si="1"/>
        <v>26.766666666666666</v>
      </c>
      <c r="X65" s="183">
        <f t="shared" si="2"/>
        <v>63.599999999999994</v>
      </c>
      <c r="Y65" s="184">
        <f t="shared" si="3"/>
        <v>68.466666666666669</v>
      </c>
      <c r="Z65" s="642"/>
      <c r="AA65" s="608"/>
      <c r="AB65" s="608"/>
      <c r="AC65" s="608"/>
      <c r="AD65" s="608"/>
      <c r="AE65" s="608"/>
      <c r="AF65" s="608"/>
      <c r="AG65" s="608"/>
      <c r="AH65" s="608"/>
      <c r="AI65" s="610"/>
      <c r="AJ65" s="610"/>
    </row>
    <row r="66" spans="1:36" ht="18.75" x14ac:dyDescent="0.25">
      <c r="A66" s="648"/>
      <c r="B66" s="651"/>
      <c r="C66" s="654"/>
      <c r="D66" s="656"/>
      <c r="E66" s="185" t="s">
        <v>345</v>
      </c>
      <c r="F66" s="185">
        <v>46.4</v>
      </c>
      <c r="G66" s="185">
        <v>44.4</v>
      </c>
      <c r="H66" s="185">
        <v>65.7</v>
      </c>
      <c r="I66" s="185">
        <v>49.9</v>
      </c>
      <c r="J66" s="185">
        <v>45.7</v>
      </c>
      <c r="K66" s="185">
        <v>63.4</v>
      </c>
      <c r="L66" s="185">
        <v>44.5</v>
      </c>
      <c r="M66" s="185">
        <v>66.099999999999994</v>
      </c>
      <c r="N66" s="185">
        <v>21.4</v>
      </c>
      <c r="O66" s="185">
        <v>47.6</v>
      </c>
      <c r="P66" s="185">
        <v>47.9</v>
      </c>
      <c r="Q66" s="185">
        <v>69.5</v>
      </c>
      <c r="R66" s="182">
        <v>380</v>
      </c>
      <c r="S66" s="182">
        <v>380</v>
      </c>
      <c r="T66" s="182">
        <v>380</v>
      </c>
      <c r="U66" s="182">
        <v>380</v>
      </c>
      <c r="V66" s="183">
        <f t="shared" si="0"/>
        <v>52.166666666666664</v>
      </c>
      <c r="W66" s="183">
        <f t="shared" si="1"/>
        <v>53</v>
      </c>
      <c r="X66" s="183">
        <f t="shared" si="2"/>
        <v>44</v>
      </c>
      <c r="Y66" s="184">
        <f t="shared" si="3"/>
        <v>55</v>
      </c>
      <c r="Z66" s="642"/>
      <c r="AA66" s="608"/>
      <c r="AB66" s="608"/>
      <c r="AC66" s="608"/>
      <c r="AD66" s="608"/>
      <c r="AE66" s="608"/>
      <c r="AF66" s="608"/>
      <c r="AG66" s="608"/>
      <c r="AH66" s="608"/>
      <c r="AI66" s="610"/>
      <c r="AJ66" s="610"/>
    </row>
    <row r="67" spans="1:36" ht="18.75" x14ac:dyDescent="0.25">
      <c r="A67" s="648"/>
      <c r="B67" s="651"/>
      <c r="C67" s="654"/>
      <c r="D67" s="656"/>
      <c r="E67" s="180" t="s">
        <v>346</v>
      </c>
      <c r="F67" s="180">
        <v>46.5</v>
      </c>
      <c r="G67" s="180">
        <v>11.1</v>
      </c>
      <c r="H67" s="180">
        <v>12.3</v>
      </c>
      <c r="I67" s="180">
        <v>41.1</v>
      </c>
      <c r="J67" s="180">
        <v>16.5</v>
      </c>
      <c r="K67" s="180">
        <v>12.3</v>
      </c>
      <c r="L67" s="180">
        <v>17.7</v>
      </c>
      <c r="M67" s="180">
        <v>12.4</v>
      </c>
      <c r="N67" s="180">
        <v>20</v>
      </c>
      <c r="O67" s="180">
        <v>25.2</v>
      </c>
      <c r="P67" s="180">
        <v>24.2</v>
      </c>
      <c r="Q67" s="180">
        <v>45.4</v>
      </c>
      <c r="R67" s="182">
        <v>380</v>
      </c>
      <c r="S67" s="182">
        <v>380</v>
      </c>
      <c r="T67" s="182">
        <v>380</v>
      </c>
      <c r="U67" s="182">
        <v>380</v>
      </c>
      <c r="V67" s="183">
        <f t="shared" si="0"/>
        <v>23.3</v>
      </c>
      <c r="W67" s="183">
        <f t="shared" si="1"/>
        <v>23.3</v>
      </c>
      <c r="X67" s="183">
        <f t="shared" si="2"/>
        <v>16.7</v>
      </c>
      <c r="Y67" s="184">
        <f t="shared" si="3"/>
        <v>31.599999999999998</v>
      </c>
      <c r="Z67" s="642"/>
      <c r="AA67" s="608"/>
      <c r="AB67" s="608"/>
      <c r="AC67" s="608"/>
      <c r="AD67" s="608"/>
      <c r="AE67" s="608"/>
      <c r="AF67" s="608"/>
      <c r="AG67" s="608"/>
      <c r="AH67" s="608"/>
      <c r="AI67" s="610"/>
      <c r="AJ67" s="610"/>
    </row>
    <row r="68" spans="1:36" ht="18.75" x14ac:dyDescent="0.25">
      <c r="A68" s="648"/>
      <c r="B68" s="651"/>
      <c r="C68" s="654"/>
      <c r="D68" s="656"/>
      <c r="E68" s="185" t="s">
        <v>347</v>
      </c>
      <c r="F68" s="185">
        <v>19.3</v>
      </c>
      <c r="G68" s="185">
        <v>26</v>
      </c>
      <c r="H68" s="185">
        <v>9.9</v>
      </c>
      <c r="I68" s="185">
        <v>17.100000000000001</v>
      </c>
      <c r="J68" s="185">
        <v>30</v>
      </c>
      <c r="K68" s="185">
        <v>10.199999999999999</v>
      </c>
      <c r="L68" s="185">
        <v>19.399999999999999</v>
      </c>
      <c r="M68" s="185">
        <v>33.1</v>
      </c>
      <c r="N68" s="185">
        <v>23.8</v>
      </c>
      <c r="O68" s="185">
        <v>9.1</v>
      </c>
      <c r="P68" s="185">
        <v>12.4</v>
      </c>
      <c r="Q68" s="185">
        <v>8.1999999999999993</v>
      </c>
      <c r="R68" s="182">
        <v>380</v>
      </c>
      <c r="S68" s="182">
        <v>380</v>
      </c>
      <c r="T68" s="182">
        <v>380</v>
      </c>
      <c r="U68" s="182">
        <v>380</v>
      </c>
      <c r="V68" s="183">
        <f t="shared" si="0"/>
        <v>18.399999999999999</v>
      </c>
      <c r="W68" s="183">
        <f t="shared" si="1"/>
        <v>19.099999999999998</v>
      </c>
      <c r="X68" s="183">
        <f t="shared" si="2"/>
        <v>25.433333333333334</v>
      </c>
      <c r="Y68" s="184">
        <f t="shared" si="3"/>
        <v>9.9</v>
      </c>
      <c r="Z68" s="642"/>
      <c r="AA68" s="608"/>
      <c r="AB68" s="608"/>
      <c r="AC68" s="608"/>
      <c r="AD68" s="608"/>
      <c r="AE68" s="608"/>
      <c r="AF68" s="608"/>
      <c r="AG68" s="608"/>
      <c r="AH68" s="608"/>
      <c r="AI68" s="610"/>
      <c r="AJ68" s="610"/>
    </row>
    <row r="69" spans="1:36" ht="18.75" x14ac:dyDescent="0.25">
      <c r="A69" s="648"/>
      <c r="B69" s="651"/>
      <c r="C69" s="654"/>
      <c r="D69" s="656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2"/>
      <c r="S69" s="182"/>
      <c r="T69" s="182"/>
      <c r="U69" s="182"/>
      <c r="V69" s="183">
        <f t="shared" si="0"/>
        <v>0</v>
      </c>
      <c r="W69" s="183">
        <f t="shared" si="1"/>
        <v>0</v>
      </c>
      <c r="X69" s="183">
        <f t="shared" si="2"/>
        <v>0</v>
      </c>
      <c r="Y69" s="184">
        <f t="shared" si="3"/>
        <v>0</v>
      </c>
      <c r="Z69" s="642"/>
      <c r="AA69" s="608"/>
      <c r="AB69" s="608"/>
      <c r="AC69" s="608"/>
      <c r="AD69" s="608"/>
      <c r="AE69" s="608"/>
      <c r="AF69" s="608"/>
      <c r="AG69" s="608"/>
      <c r="AH69" s="608"/>
      <c r="AI69" s="610"/>
      <c r="AJ69" s="610"/>
    </row>
    <row r="70" spans="1:36" ht="18.75" x14ac:dyDescent="0.25">
      <c r="A70" s="648"/>
      <c r="B70" s="651"/>
      <c r="C70" s="654"/>
      <c r="D70" s="656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6"/>
      <c r="S70" s="186"/>
      <c r="T70" s="186"/>
      <c r="U70" s="186"/>
      <c r="V70" s="183">
        <f t="shared" si="0"/>
        <v>0</v>
      </c>
      <c r="W70" s="183">
        <f t="shared" si="1"/>
        <v>0</v>
      </c>
      <c r="X70" s="183">
        <f t="shared" si="2"/>
        <v>0</v>
      </c>
      <c r="Y70" s="184">
        <f t="shared" si="3"/>
        <v>0</v>
      </c>
      <c r="Z70" s="642"/>
      <c r="AA70" s="608"/>
      <c r="AB70" s="608"/>
      <c r="AC70" s="608"/>
      <c r="AD70" s="608"/>
      <c r="AE70" s="608"/>
      <c r="AF70" s="608"/>
      <c r="AG70" s="608"/>
      <c r="AH70" s="608"/>
      <c r="AI70" s="610"/>
      <c r="AJ70" s="610"/>
    </row>
    <row r="71" spans="1:36" ht="18.75" x14ac:dyDescent="0.25">
      <c r="A71" s="648"/>
      <c r="B71" s="651"/>
      <c r="C71" s="654"/>
      <c r="D71" s="656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2"/>
      <c r="S71" s="182"/>
      <c r="T71" s="182"/>
      <c r="U71" s="182"/>
      <c r="V71" s="183">
        <f t="shared" si="0"/>
        <v>0</v>
      </c>
      <c r="W71" s="183">
        <f t="shared" si="1"/>
        <v>0</v>
      </c>
      <c r="X71" s="183">
        <f t="shared" si="2"/>
        <v>0</v>
      </c>
      <c r="Y71" s="184">
        <f t="shared" si="3"/>
        <v>0</v>
      </c>
      <c r="Z71" s="642"/>
      <c r="AA71" s="608"/>
      <c r="AB71" s="608"/>
      <c r="AC71" s="608"/>
      <c r="AD71" s="608"/>
      <c r="AE71" s="608"/>
      <c r="AF71" s="608"/>
      <c r="AG71" s="608"/>
      <c r="AH71" s="608"/>
      <c r="AI71" s="610"/>
      <c r="AJ71" s="610"/>
    </row>
    <row r="72" spans="1:36" ht="18.75" x14ac:dyDescent="0.25">
      <c r="A72" s="648"/>
      <c r="B72" s="651"/>
      <c r="C72" s="654"/>
      <c r="D72" s="656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6"/>
      <c r="S72" s="186"/>
      <c r="T72" s="186"/>
      <c r="U72" s="186"/>
      <c r="V72" s="183">
        <f t="shared" si="0"/>
        <v>0</v>
      </c>
      <c r="W72" s="183">
        <f t="shared" si="1"/>
        <v>0</v>
      </c>
      <c r="X72" s="183">
        <f t="shared" si="2"/>
        <v>0</v>
      </c>
      <c r="Y72" s="184">
        <f t="shared" si="3"/>
        <v>0</v>
      </c>
      <c r="Z72" s="642"/>
      <c r="AA72" s="608"/>
      <c r="AB72" s="608"/>
      <c r="AC72" s="608"/>
      <c r="AD72" s="608"/>
      <c r="AE72" s="608"/>
      <c r="AF72" s="608"/>
      <c r="AG72" s="608"/>
      <c r="AH72" s="608"/>
      <c r="AI72" s="610"/>
      <c r="AJ72" s="610"/>
    </row>
    <row r="73" spans="1:36" ht="18.75" x14ac:dyDescent="0.25">
      <c r="A73" s="648"/>
      <c r="B73" s="651"/>
      <c r="C73" s="654"/>
      <c r="D73" s="656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2"/>
      <c r="S73" s="182"/>
      <c r="T73" s="182"/>
      <c r="U73" s="182"/>
      <c r="V73" s="183">
        <f t="shared" si="0"/>
        <v>0</v>
      </c>
      <c r="W73" s="183">
        <f t="shared" si="1"/>
        <v>0</v>
      </c>
      <c r="X73" s="183">
        <f t="shared" si="2"/>
        <v>0</v>
      </c>
      <c r="Y73" s="184">
        <f t="shared" si="3"/>
        <v>0</v>
      </c>
      <c r="Z73" s="642"/>
      <c r="AA73" s="608"/>
      <c r="AB73" s="608"/>
      <c r="AC73" s="608"/>
      <c r="AD73" s="608"/>
      <c r="AE73" s="608"/>
      <c r="AF73" s="608"/>
      <c r="AG73" s="608"/>
      <c r="AH73" s="608"/>
      <c r="AI73" s="610"/>
      <c r="AJ73" s="610"/>
    </row>
    <row r="74" spans="1:36" ht="18.75" x14ac:dyDescent="0.25">
      <c r="A74" s="648"/>
      <c r="B74" s="651"/>
      <c r="C74" s="654"/>
      <c r="D74" s="656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6"/>
      <c r="S74" s="186"/>
      <c r="T74" s="186"/>
      <c r="U74" s="186"/>
      <c r="V74" s="183">
        <f t="shared" si="0"/>
        <v>0</v>
      </c>
      <c r="W74" s="183">
        <f t="shared" si="1"/>
        <v>0</v>
      </c>
      <c r="X74" s="183">
        <f t="shared" si="2"/>
        <v>0</v>
      </c>
      <c r="Y74" s="184">
        <f t="shared" si="3"/>
        <v>0</v>
      </c>
      <c r="Z74" s="642"/>
      <c r="AA74" s="608"/>
      <c r="AB74" s="608"/>
      <c r="AC74" s="608"/>
      <c r="AD74" s="608"/>
      <c r="AE74" s="608"/>
      <c r="AF74" s="608"/>
      <c r="AG74" s="608"/>
      <c r="AH74" s="608"/>
      <c r="AI74" s="610"/>
      <c r="AJ74" s="610"/>
    </row>
    <row r="75" spans="1:36" ht="18.75" x14ac:dyDescent="0.25">
      <c r="A75" s="648"/>
      <c r="B75" s="651"/>
      <c r="C75" s="654"/>
      <c r="D75" s="656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2"/>
      <c r="S75" s="182"/>
      <c r="T75" s="182"/>
      <c r="U75" s="182"/>
      <c r="V75" s="183">
        <f t="shared" si="0"/>
        <v>0</v>
      </c>
      <c r="W75" s="183">
        <f t="shared" si="1"/>
        <v>0</v>
      </c>
      <c r="X75" s="183">
        <f t="shared" si="2"/>
        <v>0</v>
      </c>
      <c r="Y75" s="184">
        <f t="shared" si="3"/>
        <v>0</v>
      </c>
      <c r="Z75" s="642"/>
      <c r="AA75" s="608"/>
      <c r="AB75" s="608"/>
      <c r="AC75" s="608"/>
      <c r="AD75" s="608"/>
      <c r="AE75" s="608"/>
      <c r="AF75" s="608"/>
      <c r="AG75" s="608"/>
      <c r="AH75" s="608"/>
      <c r="AI75" s="610"/>
      <c r="AJ75" s="610"/>
    </row>
    <row r="76" spans="1:36" ht="18.75" x14ac:dyDescent="0.25">
      <c r="A76" s="648"/>
      <c r="B76" s="651"/>
      <c r="C76" s="654"/>
      <c r="D76" s="656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6"/>
      <c r="S76" s="186"/>
      <c r="T76" s="186"/>
      <c r="U76" s="186"/>
      <c r="V76" s="183">
        <f t="shared" ref="V76:V139" si="19">IF(AND(F76=0,G76=0,H76=0),0,IF(AND(F76=0,G76=0),H76,IF(AND(F76=0,H76=0),G76,IF(AND(G76=0,H76=0),F76,IF(F76=0,(G76+H76)/2,IF(G76=0,(F76+H76)/2,IF(H76=0,(F76+G76)/2,(F76+G76+H76)/3)))))))</f>
        <v>0</v>
      </c>
      <c r="W76" s="183">
        <f t="shared" ref="W76:W139" si="20">IF(AND(I76=0,J76=0,K76=0),0,IF(AND(I76=0,J76=0),K76,IF(AND(I76=0,K76=0),J76,IF(AND(J76=0,K76=0),I76,IF(I76=0,(J76+K76)/2,IF(J76=0,(I76+K76)/2,IF(K76=0,(I76+J76)/2,(I76+J76+K76)/3)))))))</f>
        <v>0</v>
      </c>
      <c r="X76" s="183">
        <f t="shared" ref="X76:X139" si="21">IF(AND(L76=0,M76=0,N76=0),0,IF(AND(L76=0,M76=0),N76,IF(AND(L76=0,N76=0),M76,IF(AND(M76=0,N76=0),L76,IF(L76=0,(M76+N76)/2,IF(M76=0,(L76+N76)/2,IF(N76=0,(L76+M76)/2,(L76+M76+N76)/3)))))))</f>
        <v>0</v>
      </c>
      <c r="Y76" s="184">
        <f t="shared" ref="Y76:Y139" si="22">IF(AND(O76=0,P76=0,Q76=0),0,IF(AND(O76=0,P76=0),Q76,IF(AND(O76=0,Q76=0),P76,IF(AND(P76=0,Q76=0),O76,IF(O76=0,(P76+Q76)/2,IF(P76=0,(O76+Q76)/2,IF(Q76=0,(O76+P76)/2,(O76+P76+Q76)/3)))))))</f>
        <v>0</v>
      </c>
      <c r="Z76" s="642"/>
      <c r="AA76" s="608"/>
      <c r="AB76" s="608"/>
      <c r="AC76" s="608"/>
      <c r="AD76" s="608"/>
      <c r="AE76" s="608"/>
      <c r="AF76" s="608"/>
      <c r="AG76" s="608"/>
      <c r="AH76" s="608"/>
      <c r="AI76" s="610"/>
      <c r="AJ76" s="610"/>
    </row>
    <row r="77" spans="1:36" ht="18.75" x14ac:dyDescent="0.25">
      <c r="A77" s="648"/>
      <c r="B77" s="651"/>
      <c r="C77" s="654"/>
      <c r="D77" s="656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2"/>
      <c r="S77" s="182"/>
      <c r="T77" s="182"/>
      <c r="U77" s="182"/>
      <c r="V77" s="183">
        <f t="shared" si="19"/>
        <v>0</v>
      </c>
      <c r="W77" s="183">
        <f t="shared" si="20"/>
        <v>0</v>
      </c>
      <c r="X77" s="183">
        <f t="shared" si="21"/>
        <v>0</v>
      </c>
      <c r="Y77" s="184">
        <f t="shared" si="22"/>
        <v>0</v>
      </c>
      <c r="Z77" s="642"/>
      <c r="AA77" s="608"/>
      <c r="AB77" s="608"/>
      <c r="AC77" s="608"/>
      <c r="AD77" s="608"/>
      <c r="AE77" s="608"/>
      <c r="AF77" s="608"/>
      <c r="AG77" s="608"/>
      <c r="AH77" s="608"/>
      <c r="AI77" s="610"/>
      <c r="AJ77" s="610"/>
    </row>
    <row r="78" spans="1:36" ht="18.75" x14ac:dyDescent="0.25">
      <c r="A78" s="648"/>
      <c r="B78" s="651"/>
      <c r="C78" s="654"/>
      <c r="D78" s="656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6"/>
      <c r="S78" s="186"/>
      <c r="T78" s="186"/>
      <c r="U78" s="186"/>
      <c r="V78" s="183">
        <f t="shared" si="19"/>
        <v>0</v>
      </c>
      <c r="W78" s="183">
        <f t="shared" si="20"/>
        <v>0</v>
      </c>
      <c r="X78" s="183">
        <f t="shared" si="21"/>
        <v>0</v>
      </c>
      <c r="Y78" s="184">
        <f t="shared" si="22"/>
        <v>0</v>
      </c>
      <c r="Z78" s="642"/>
      <c r="AA78" s="608"/>
      <c r="AB78" s="608"/>
      <c r="AC78" s="608"/>
      <c r="AD78" s="608"/>
      <c r="AE78" s="608"/>
      <c r="AF78" s="608"/>
      <c r="AG78" s="608"/>
      <c r="AH78" s="608"/>
      <c r="AI78" s="610"/>
      <c r="AJ78" s="610"/>
    </row>
    <row r="79" spans="1:36" ht="18.75" x14ac:dyDescent="0.25">
      <c r="A79" s="648"/>
      <c r="B79" s="651"/>
      <c r="C79" s="654"/>
      <c r="D79" s="656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2"/>
      <c r="S79" s="182"/>
      <c r="T79" s="182"/>
      <c r="U79" s="182"/>
      <c r="V79" s="183">
        <f t="shared" si="19"/>
        <v>0</v>
      </c>
      <c r="W79" s="183">
        <f t="shared" si="20"/>
        <v>0</v>
      </c>
      <c r="X79" s="183">
        <f t="shared" si="21"/>
        <v>0</v>
      </c>
      <c r="Y79" s="184">
        <f t="shared" si="22"/>
        <v>0</v>
      </c>
      <c r="Z79" s="642"/>
      <c r="AA79" s="608"/>
      <c r="AB79" s="608"/>
      <c r="AC79" s="608"/>
      <c r="AD79" s="608"/>
      <c r="AE79" s="608"/>
      <c r="AF79" s="608"/>
      <c r="AG79" s="608"/>
      <c r="AH79" s="608"/>
      <c r="AI79" s="610"/>
      <c r="AJ79" s="610"/>
    </row>
    <row r="80" spans="1:36" ht="18.75" x14ac:dyDescent="0.25">
      <c r="A80" s="648"/>
      <c r="B80" s="651"/>
      <c r="C80" s="654"/>
      <c r="D80" s="656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6"/>
      <c r="S80" s="186"/>
      <c r="T80" s="186"/>
      <c r="U80" s="186"/>
      <c r="V80" s="183">
        <f t="shared" si="19"/>
        <v>0</v>
      </c>
      <c r="W80" s="183">
        <f t="shared" si="20"/>
        <v>0</v>
      </c>
      <c r="X80" s="183">
        <f t="shared" si="21"/>
        <v>0</v>
      </c>
      <c r="Y80" s="184">
        <f t="shared" si="22"/>
        <v>0</v>
      </c>
      <c r="Z80" s="642"/>
      <c r="AA80" s="608"/>
      <c r="AB80" s="608"/>
      <c r="AC80" s="608"/>
      <c r="AD80" s="608"/>
      <c r="AE80" s="608"/>
      <c r="AF80" s="608"/>
      <c r="AG80" s="608"/>
      <c r="AH80" s="608"/>
      <c r="AI80" s="610"/>
      <c r="AJ80" s="610"/>
    </row>
    <row r="81" spans="1:36" ht="18.75" x14ac:dyDescent="0.25">
      <c r="A81" s="648"/>
      <c r="B81" s="651"/>
      <c r="C81" s="654"/>
      <c r="D81" s="656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2"/>
      <c r="S81" s="182"/>
      <c r="T81" s="182"/>
      <c r="U81" s="182"/>
      <c r="V81" s="183">
        <f t="shared" si="19"/>
        <v>0</v>
      </c>
      <c r="W81" s="183">
        <f t="shared" si="20"/>
        <v>0</v>
      </c>
      <c r="X81" s="183">
        <f t="shared" si="21"/>
        <v>0</v>
      </c>
      <c r="Y81" s="184">
        <f t="shared" si="22"/>
        <v>0</v>
      </c>
      <c r="Z81" s="642"/>
      <c r="AA81" s="608"/>
      <c r="AB81" s="608"/>
      <c r="AC81" s="608"/>
      <c r="AD81" s="608"/>
      <c r="AE81" s="608"/>
      <c r="AF81" s="608"/>
      <c r="AG81" s="608"/>
      <c r="AH81" s="608"/>
      <c r="AI81" s="610"/>
      <c r="AJ81" s="610"/>
    </row>
    <row r="82" spans="1:36" ht="18.75" x14ac:dyDescent="0.25">
      <c r="A82" s="648"/>
      <c r="B82" s="651"/>
      <c r="C82" s="654"/>
      <c r="D82" s="656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6"/>
      <c r="S82" s="186"/>
      <c r="T82" s="186"/>
      <c r="U82" s="186"/>
      <c r="V82" s="183">
        <f t="shared" si="19"/>
        <v>0</v>
      </c>
      <c r="W82" s="183">
        <f t="shared" si="20"/>
        <v>0</v>
      </c>
      <c r="X82" s="183">
        <f t="shared" si="21"/>
        <v>0</v>
      </c>
      <c r="Y82" s="184">
        <f t="shared" si="22"/>
        <v>0</v>
      </c>
      <c r="Z82" s="642"/>
      <c r="AA82" s="608"/>
      <c r="AB82" s="608"/>
      <c r="AC82" s="608"/>
      <c r="AD82" s="608"/>
      <c r="AE82" s="608"/>
      <c r="AF82" s="608"/>
      <c r="AG82" s="608"/>
      <c r="AH82" s="608"/>
      <c r="AI82" s="610"/>
      <c r="AJ82" s="610"/>
    </row>
    <row r="83" spans="1:36" ht="19.5" thickBot="1" x14ac:dyDescent="0.3">
      <c r="A83" s="649"/>
      <c r="B83" s="652"/>
      <c r="C83" s="655"/>
      <c r="D83" s="657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3"/>
      <c r="S83" s="193"/>
      <c r="T83" s="193"/>
      <c r="U83" s="193"/>
      <c r="V83" s="194">
        <f t="shared" si="19"/>
        <v>0</v>
      </c>
      <c r="W83" s="194">
        <f t="shared" si="20"/>
        <v>0</v>
      </c>
      <c r="X83" s="194">
        <f t="shared" si="21"/>
        <v>0</v>
      </c>
      <c r="Y83" s="195">
        <f t="shared" si="22"/>
        <v>0</v>
      </c>
      <c r="Z83" s="643"/>
      <c r="AA83" s="631"/>
      <c r="AB83" s="631"/>
      <c r="AC83" s="631"/>
      <c r="AD83" s="631"/>
      <c r="AE83" s="631"/>
      <c r="AF83" s="631"/>
      <c r="AG83" s="631"/>
      <c r="AH83" s="631"/>
      <c r="AI83" s="611"/>
      <c r="AJ83" s="611"/>
    </row>
    <row r="84" spans="1:36" ht="18.75" x14ac:dyDescent="0.25">
      <c r="A84" s="647">
        <v>5</v>
      </c>
      <c r="B84" s="650" t="s">
        <v>87</v>
      </c>
      <c r="C84" s="653" t="s">
        <v>310</v>
      </c>
      <c r="D84" s="653">
        <f>630*0.9</f>
        <v>567</v>
      </c>
      <c r="E84" s="187" t="s">
        <v>348</v>
      </c>
      <c r="F84" s="187">
        <v>14.1</v>
      </c>
      <c r="G84" s="187">
        <v>17.3</v>
      </c>
      <c r="H84" s="187">
        <v>9.9</v>
      </c>
      <c r="I84" s="187">
        <v>2.6</v>
      </c>
      <c r="J84" s="187">
        <v>6.4</v>
      </c>
      <c r="K84" s="187">
        <v>3.9</v>
      </c>
      <c r="L84" s="188">
        <v>16.5</v>
      </c>
      <c r="M84" s="188">
        <v>23.3</v>
      </c>
      <c r="N84" s="188">
        <v>8.9</v>
      </c>
      <c r="O84" s="188">
        <v>5.6</v>
      </c>
      <c r="P84" s="188">
        <v>8.6999999999999993</v>
      </c>
      <c r="Q84" s="188">
        <v>6.1</v>
      </c>
      <c r="R84" s="189">
        <v>380</v>
      </c>
      <c r="S84" s="189">
        <v>380</v>
      </c>
      <c r="T84" s="189">
        <v>380</v>
      </c>
      <c r="U84" s="189">
        <v>380</v>
      </c>
      <c r="V84" s="190">
        <f t="shared" si="19"/>
        <v>13.766666666666666</v>
      </c>
      <c r="W84" s="190">
        <f t="shared" si="20"/>
        <v>4.3</v>
      </c>
      <c r="X84" s="190">
        <f t="shared" si="21"/>
        <v>16.233333333333331</v>
      </c>
      <c r="Y84" s="191">
        <f t="shared" si="22"/>
        <v>6.8</v>
      </c>
      <c r="Z84" s="641">
        <f t="shared" ref="Z84:AB84" si="23">SUM(V84:V103)</f>
        <v>32.43333333333333</v>
      </c>
      <c r="AA84" s="630">
        <f t="shared" si="23"/>
        <v>26.466666666666672</v>
      </c>
      <c r="AB84" s="630">
        <f t="shared" si="23"/>
        <v>48.43333333333333</v>
      </c>
      <c r="AC84" s="630">
        <f>SUM(Y84:Y103)</f>
        <v>44.099999999999994</v>
      </c>
      <c r="AD84" s="607">
        <f t="shared" ref="AD84" si="24">Z84*0.38*0.9*SQRT(3)</f>
        <v>19.212253967715501</v>
      </c>
      <c r="AE84" s="607">
        <f t="shared" si="6"/>
        <v>15.677831089790454</v>
      </c>
      <c r="AF84" s="607">
        <f t="shared" si="6"/>
        <v>28.690035986732394</v>
      </c>
      <c r="AG84" s="607">
        <f t="shared" si="6"/>
        <v>26.12313668991532</v>
      </c>
      <c r="AH84" s="630">
        <f t="shared" ref="AH84" si="25">MAX(Z84:AC103)</f>
        <v>48.43333333333333</v>
      </c>
      <c r="AI84" s="609">
        <f t="shared" ref="AI84" si="26">AH84*0.38*0.9*SQRT(3)</f>
        <v>28.690035986732394</v>
      </c>
      <c r="AJ84" s="609">
        <f t="shared" ref="AJ84" si="27">D84-AI84</f>
        <v>538.30996401326763</v>
      </c>
    </row>
    <row r="85" spans="1:36" ht="18.75" x14ac:dyDescent="0.25">
      <c r="A85" s="648"/>
      <c r="B85" s="651"/>
      <c r="C85" s="654"/>
      <c r="D85" s="656"/>
      <c r="E85" s="180" t="s">
        <v>349</v>
      </c>
      <c r="F85" s="180">
        <v>18.399999999999999</v>
      </c>
      <c r="G85" s="180">
        <v>19.5</v>
      </c>
      <c r="H85" s="180">
        <v>15.4</v>
      </c>
      <c r="I85" s="180">
        <v>24.8</v>
      </c>
      <c r="J85" s="180">
        <v>16.600000000000001</v>
      </c>
      <c r="K85" s="180">
        <v>16.7</v>
      </c>
      <c r="L85" s="181">
        <v>32.299999999999997</v>
      </c>
      <c r="M85" s="181">
        <v>27.3</v>
      </c>
      <c r="N85" s="181">
        <v>15.6</v>
      </c>
      <c r="O85" s="181">
        <v>38.5</v>
      </c>
      <c r="P85" s="181">
        <v>32.299999999999997</v>
      </c>
      <c r="Q85" s="181">
        <v>19.2</v>
      </c>
      <c r="R85" s="182">
        <v>380</v>
      </c>
      <c r="S85" s="182">
        <v>380</v>
      </c>
      <c r="T85" s="182">
        <v>380</v>
      </c>
      <c r="U85" s="182">
        <v>380</v>
      </c>
      <c r="V85" s="183">
        <f t="shared" si="19"/>
        <v>17.766666666666666</v>
      </c>
      <c r="W85" s="183">
        <f t="shared" si="20"/>
        <v>19.366666666666671</v>
      </c>
      <c r="X85" s="183">
        <f t="shared" si="21"/>
        <v>25.066666666666663</v>
      </c>
      <c r="Y85" s="184">
        <f t="shared" si="22"/>
        <v>30</v>
      </c>
      <c r="Z85" s="642"/>
      <c r="AA85" s="608"/>
      <c r="AB85" s="608"/>
      <c r="AC85" s="608"/>
      <c r="AD85" s="608"/>
      <c r="AE85" s="608"/>
      <c r="AF85" s="608"/>
      <c r="AG85" s="608"/>
      <c r="AH85" s="608"/>
      <c r="AI85" s="610"/>
      <c r="AJ85" s="610"/>
    </row>
    <row r="86" spans="1:36" ht="18.75" x14ac:dyDescent="0.25">
      <c r="A86" s="648"/>
      <c r="B86" s="651"/>
      <c r="C86" s="654"/>
      <c r="D86" s="656"/>
      <c r="E86" s="185" t="s">
        <v>350</v>
      </c>
      <c r="F86" s="185">
        <v>1.4</v>
      </c>
      <c r="G86" s="185">
        <v>0.4</v>
      </c>
      <c r="H86" s="185">
        <v>0</v>
      </c>
      <c r="I86" s="185">
        <v>4.4000000000000004</v>
      </c>
      <c r="J86" s="185">
        <v>1.2</v>
      </c>
      <c r="K86" s="185">
        <v>0</v>
      </c>
      <c r="L86" s="185">
        <v>8.5</v>
      </c>
      <c r="M86" s="185">
        <v>2.2999999999999998</v>
      </c>
      <c r="N86" s="185">
        <v>10.6</v>
      </c>
      <c r="O86" s="185">
        <v>8</v>
      </c>
      <c r="P86" s="185">
        <v>1.8</v>
      </c>
      <c r="Q86" s="185">
        <v>12.1</v>
      </c>
      <c r="R86" s="182">
        <v>380</v>
      </c>
      <c r="S86" s="182">
        <v>380</v>
      </c>
      <c r="T86" s="182">
        <v>380</v>
      </c>
      <c r="U86" s="182">
        <v>380</v>
      </c>
      <c r="V86" s="183">
        <f t="shared" si="19"/>
        <v>0.89999999999999991</v>
      </c>
      <c r="W86" s="183">
        <f t="shared" si="20"/>
        <v>2.8000000000000003</v>
      </c>
      <c r="X86" s="183">
        <f t="shared" si="21"/>
        <v>7.1333333333333329</v>
      </c>
      <c r="Y86" s="184">
        <f t="shared" si="22"/>
        <v>7.3</v>
      </c>
      <c r="Z86" s="642"/>
      <c r="AA86" s="608"/>
      <c r="AB86" s="608"/>
      <c r="AC86" s="608"/>
      <c r="AD86" s="608"/>
      <c r="AE86" s="608"/>
      <c r="AF86" s="608"/>
      <c r="AG86" s="608"/>
      <c r="AH86" s="608"/>
      <c r="AI86" s="610"/>
      <c r="AJ86" s="610"/>
    </row>
    <row r="87" spans="1:36" ht="18.75" x14ac:dyDescent="0.25">
      <c r="A87" s="648"/>
      <c r="B87" s="651"/>
      <c r="C87" s="654"/>
      <c r="D87" s="656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2"/>
      <c r="S87" s="182"/>
      <c r="T87" s="182"/>
      <c r="U87" s="182"/>
      <c r="V87" s="183">
        <f t="shared" si="19"/>
        <v>0</v>
      </c>
      <c r="W87" s="183">
        <f t="shared" si="20"/>
        <v>0</v>
      </c>
      <c r="X87" s="183">
        <f t="shared" si="21"/>
        <v>0</v>
      </c>
      <c r="Y87" s="184">
        <f t="shared" si="22"/>
        <v>0</v>
      </c>
      <c r="Z87" s="642"/>
      <c r="AA87" s="608"/>
      <c r="AB87" s="608"/>
      <c r="AC87" s="608"/>
      <c r="AD87" s="608"/>
      <c r="AE87" s="608"/>
      <c r="AF87" s="608"/>
      <c r="AG87" s="608"/>
      <c r="AH87" s="608"/>
      <c r="AI87" s="610"/>
      <c r="AJ87" s="610"/>
    </row>
    <row r="88" spans="1:36" ht="18.75" x14ac:dyDescent="0.25">
      <c r="A88" s="648"/>
      <c r="B88" s="651"/>
      <c r="C88" s="654"/>
      <c r="D88" s="656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6"/>
      <c r="S88" s="186"/>
      <c r="T88" s="186"/>
      <c r="U88" s="186"/>
      <c r="V88" s="183">
        <f t="shared" si="19"/>
        <v>0</v>
      </c>
      <c r="W88" s="183">
        <f t="shared" si="20"/>
        <v>0</v>
      </c>
      <c r="X88" s="183">
        <f t="shared" si="21"/>
        <v>0</v>
      </c>
      <c r="Y88" s="184">
        <f t="shared" si="22"/>
        <v>0</v>
      </c>
      <c r="Z88" s="642"/>
      <c r="AA88" s="608"/>
      <c r="AB88" s="608"/>
      <c r="AC88" s="608"/>
      <c r="AD88" s="608"/>
      <c r="AE88" s="608"/>
      <c r="AF88" s="608"/>
      <c r="AG88" s="608"/>
      <c r="AH88" s="608"/>
      <c r="AI88" s="610"/>
      <c r="AJ88" s="610"/>
    </row>
    <row r="89" spans="1:36" ht="18.75" x14ac:dyDescent="0.25">
      <c r="A89" s="648"/>
      <c r="B89" s="651"/>
      <c r="C89" s="654"/>
      <c r="D89" s="656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2"/>
      <c r="S89" s="182"/>
      <c r="T89" s="182"/>
      <c r="U89" s="182"/>
      <c r="V89" s="183">
        <f t="shared" si="19"/>
        <v>0</v>
      </c>
      <c r="W89" s="183">
        <f t="shared" si="20"/>
        <v>0</v>
      </c>
      <c r="X89" s="183">
        <f t="shared" si="21"/>
        <v>0</v>
      </c>
      <c r="Y89" s="184">
        <f t="shared" si="22"/>
        <v>0</v>
      </c>
      <c r="Z89" s="642"/>
      <c r="AA89" s="608"/>
      <c r="AB89" s="608"/>
      <c r="AC89" s="608"/>
      <c r="AD89" s="608"/>
      <c r="AE89" s="608"/>
      <c r="AF89" s="608"/>
      <c r="AG89" s="608"/>
      <c r="AH89" s="608"/>
      <c r="AI89" s="610"/>
      <c r="AJ89" s="610"/>
    </row>
    <row r="90" spans="1:36" ht="18.75" x14ac:dyDescent="0.25">
      <c r="A90" s="648"/>
      <c r="B90" s="651"/>
      <c r="C90" s="654"/>
      <c r="D90" s="656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6"/>
      <c r="S90" s="186"/>
      <c r="T90" s="186"/>
      <c r="U90" s="186"/>
      <c r="V90" s="183">
        <f t="shared" si="19"/>
        <v>0</v>
      </c>
      <c r="W90" s="183">
        <f t="shared" si="20"/>
        <v>0</v>
      </c>
      <c r="X90" s="183">
        <f t="shared" si="21"/>
        <v>0</v>
      </c>
      <c r="Y90" s="184">
        <f t="shared" si="22"/>
        <v>0</v>
      </c>
      <c r="Z90" s="642"/>
      <c r="AA90" s="608"/>
      <c r="AB90" s="608"/>
      <c r="AC90" s="608"/>
      <c r="AD90" s="608"/>
      <c r="AE90" s="608"/>
      <c r="AF90" s="608"/>
      <c r="AG90" s="608"/>
      <c r="AH90" s="608"/>
      <c r="AI90" s="610"/>
      <c r="AJ90" s="610"/>
    </row>
    <row r="91" spans="1:36" ht="18.75" x14ac:dyDescent="0.25">
      <c r="A91" s="648"/>
      <c r="B91" s="651"/>
      <c r="C91" s="654"/>
      <c r="D91" s="656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2"/>
      <c r="S91" s="182"/>
      <c r="T91" s="182"/>
      <c r="U91" s="182"/>
      <c r="V91" s="183">
        <f t="shared" si="19"/>
        <v>0</v>
      </c>
      <c r="W91" s="183">
        <f t="shared" si="20"/>
        <v>0</v>
      </c>
      <c r="X91" s="183">
        <f t="shared" si="21"/>
        <v>0</v>
      </c>
      <c r="Y91" s="184">
        <f t="shared" si="22"/>
        <v>0</v>
      </c>
      <c r="Z91" s="642"/>
      <c r="AA91" s="608"/>
      <c r="AB91" s="608"/>
      <c r="AC91" s="608"/>
      <c r="AD91" s="608"/>
      <c r="AE91" s="608"/>
      <c r="AF91" s="608"/>
      <c r="AG91" s="608"/>
      <c r="AH91" s="608"/>
      <c r="AI91" s="610"/>
      <c r="AJ91" s="610"/>
    </row>
    <row r="92" spans="1:36" ht="18.75" x14ac:dyDescent="0.25">
      <c r="A92" s="648"/>
      <c r="B92" s="651"/>
      <c r="C92" s="654"/>
      <c r="D92" s="656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6"/>
      <c r="S92" s="186"/>
      <c r="T92" s="186"/>
      <c r="U92" s="186"/>
      <c r="V92" s="183">
        <f t="shared" si="19"/>
        <v>0</v>
      </c>
      <c r="W92" s="183">
        <f t="shared" si="20"/>
        <v>0</v>
      </c>
      <c r="X92" s="183">
        <f t="shared" si="21"/>
        <v>0</v>
      </c>
      <c r="Y92" s="184">
        <f t="shared" si="22"/>
        <v>0</v>
      </c>
      <c r="Z92" s="642"/>
      <c r="AA92" s="608"/>
      <c r="AB92" s="608"/>
      <c r="AC92" s="608"/>
      <c r="AD92" s="608"/>
      <c r="AE92" s="608"/>
      <c r="AF92" s="608"/>
      <c r="AG92" s="608"/>
      <c r="AH92" s="608"/>
      <c r="AI92" s="610"/>
      <c r="AJ92" s="610"/>
    </row>
    <row r="93" spans="1:36" ht="18.75" x14ac:dyDescent="0.25">
      <c r="A93" s="648"/>
      <c r="B93" s="651"/>
      <c r="C93" s="654"/>
      <c r="D93" s="656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2"/>
      <c r="S93" s="182"/>
      <c r="T93" s="182"/>
      <c r="U93" s="182"/>
      <c r="V93" s="183">
        <f t="shared" si="19"/>
        <v>0</v>
      </c>
      <c r="W93" s="183">
        <f t="shared" si="20"/>
        <v>0</v>
      </c>
      <c r="X93" s="183">
        <f t="shared" si="21"/>
        <v>0</v>
      </c>
      <c r="Y93" s="184">
        <f t="shared" si="22"/>
        <v>0</v>
      </c>
      <c r="Z93" s="642"/>
      <c r="AA93" s="608"/>
      <c r="AB93" s="608"/>
      <c r="AC93" s="608"/>
      <c r="AD93" s="608"/>
      <c r="AE93" s="608"/>
      <c r="AF93" s="608"/>
      <c r="AG93" s="608"/>
      <c r="AH93" s="608"/>
      <c r="AI93" s="610"/>
      <c r="AJ93" s="610"/>
    </row>
    <row r="94" spans="1:36" ht="18.75" x14ac:dyDescent="0.25">
      <c r="A94" s="648"/>
      <c r="B94" s="651"/>
      <c r="C94" s="654"/>
      <c r="D94" s="656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6"/>
      <c r="S94" s="186"/>
      <c r="T94" s="186"/>
      <c r="U94" s="186"/>
      <c r="V94" s="183">
        <f t="shared" si="19"/>
        <v>0</v>
      </c>
      <c r="W94" s="183">
        <f t="shared" si="20"/>
        <v>0</v>
      </c>
      <c r="X94" s="183">
        <f t="shared" si="21"/>
        <v>0</v>
      </c>
      <c r="Y94" s="184">
        <f t="shared" si="22"/>
        <v>0</v>
      </c>
      <c r="Z94" s="642"/>
      <c r="AA94" s="608"/>
      <c r="AB94" s="608"/>
      <c r="AC94" s="608"/>
      <c r="AD94" s="608"/>
      <c r="AE94" s="608"/>
      <c r="AF94" s="608"/>
      <c r="AG94" s="608"/>
      <c r="AH94" s="608"/>
      <c r="AI94" s="610"/>
      <c r="AJ94" s="610"/>
    </row>
    <row r="95" spans="1:36" ht="18.75" x14ac:dyDescent="0.25">
      <c r="A95" s="648"/>
      <c r="B95" s="651"/>
      <c r="C95" s="654"/>
      <c r="D95" s="656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2"/>
      <c r="S95" s="182"/>
      <c r="T95" s="182"/>
      <c r="U95" s="182"/>
      <c r="V95" s="183">
        <f t="shared" si="19"/>
        <v>0</v>
      </c>
      <c r="W95" s="183">
        <f t="shared" si="20"/>
        <v>0</v>
      </c>
      <c r="X95" s="183">
        <f t="shared" si="21"/>
        <v>0</v>
      </c>
      <c r="Y95" s="184">
        <f t="shared" si="22"/>
        <v>0</v>
      </c>
      <c r="Z95" s="642"/>
      <c r="AA95" s="608"/>
      <c r="AB95" s="608"/>
      <c r="AC95" s="608"/>
      <c r="AD95" s="608"/>
      <c r="AE95" s="608"/>
      <c r="AF95" s="608"/>
      <c r="AG95" s="608"/>
      <c r="AH95" s="608"/>
      <c r="AI95" s="610"/>
      <c r="AJ95" s="610"/>
    </row>
    <row r="96" spans="1:36" ht="18.75" x14ac:dyDescent="0.25">
      <c r="A96" s="648"/>
      <c r="B96" s="651"/>
      <c r="C96" s="654"/>
      <c r="D96" s="656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6"/>
      <c r="S96" s="186"/>
      <c r="T96" s="186"/>
      <c r="U96" s="186"/>
      <c r="V96" s="183">
        <f t="shared" si="19"/>
        <v>0</v>
      </c>
      <c r="W96" s="183">
        <f t="shared" si="20"/>
        <v>0</v>
      </c>
      <c r="X96" s="183">
        <f t="shared" si="21"/>
        <v>0</v>
      </c>
      <c r="Y96" s="184">
        <f t="shared" si="22"/>
        <v>0</v>
      </c>
      <c r="Z96" s="642"/>
      <c r="AA96" s="608"/>
      <c r="AB96" s="608"/>
      <c r="AC96" s="608"/>
      <c r="AD96" s="608"/>
      <c r="AE96" s="608"/>
      <c r="AF96" s="608"/>
      <c r="AG96" s="608"/>
      <c r="AH96" s="608"/>
      <c r="AI96" s="610"/>
      <c r="AJ96" s="610"/>
    </row>
    <row r="97" spans="1:36" ht="18.75" x14ac:dyDescent="0.25">
      <c r="A97" s="648"/>
      <c r="B97" s="651"/>
      <c r="C97" s="654"/>
      <c r="D97" s="656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2"/>
      <c r="S97" s="182"/>
      <c r="T97" s="182"/>
      <c r="U97" s="182"/>
      <c r="V97" s="183">
        <f t="shared" si="19"/>
        <v>0</v>
      </c>
      <c r="W97" s="183">
        <f t="shared" si="20"/>
        <v>0</v>
      </c>
      <c r="X97" s="183">
        <f t="shared" si="21"/>
        <v>0</v>
      </c>
      <c r="Y97" s="184">
        <f t="shared" si="22"/>
        <v>0</v>
      </c>
      <c r="Z97" s="642"/>
      <c r="AA97" s="608"/>
      <c r="AB97" s="608"/>
      <c r="AC97" s="608"/>
      <c r="AD97" s="608"/>
      <c r="AE97" s="608"/>
      <c r="AF97" s="608"/>
      <c r="AG97" s="608"/>
      <c r="AH97" s="608"/>
      <c r="AI97" s="610"/>
      <c r="AJ97" s="610"/>
    </row>
    <row r="98" spans="1:36" ht="18.75" x14ac:dyDescent="0.25">
      <c r="A98" s="648"/>
      <c r="B98" s="651"/>
      <c r="C98" s="654"/>
      <c r="D98" s="656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6"/>
      <c r="S98" s="186"/>
      <c r="T98" s="186"/>
      <c r="U98" s="186"/>
      <c r="V98" s="183">
        <f t="shared" si="19"/>
        <v>0</v>
      </c>
      <c r="W98" s="183">
        <f t="shared" si="20"/>
        <v>0</v>
      </c>
      <c r="X98" s="183">
        <f t="shared" si="21"/>
        <v>0</v>
      </c>
      <c r="Y98" s="184">
        <f t="shared" si="22"/>
        <v>0</v>
      </c>
      <c r="Z98" s="642"/>
      <c r="AA98" s="608"/>
      <c r="AB98" s="608"/>
      <c r="AC98" s="608"/>
      <c r="AD98" s="608"/>
      <c r="AE98" s="608"/>
      <c r="AF98" s="608"/>
      <c r="AG98" s="608"/>
      <c r="AH98" s="608"/>
      <c r="AI98" s="610"/>
      <c r="AJ98" s="610"/>
    </row>
    <row r="99" spans="1:36" ht="18.75" x14ac:dyDescent="0.25">
      <c r="A99" s="648"/>
      <c r="B99" s="651"/>
      <c r="C99" s="654"/>
      <c r="D99" s="656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2"/>
      <c r="S99" s="182"/>
      <c r="T99" s="182"/>
      <c r="U99" s="182"/>
      <c r="V99" s="183">
        <f t="shared" si="19"/>
        <v>0</v>
      </c>
      <c r="W99" s="183">
        <f t="shared" si="20"/>
        <v>0</v>
      </c>
      <c r="X99" s="183">
        <f t="shared" si="21"/>
        <v>0</v>
      </c>
      <c r="Y99" s="184">
        <f t="shared" si="22"/>
        <v>0</v>
      </c>
      <c r="Z99" s="642"/>
      <c r="AA99" s="608"/>
      <c r="AB99" s="608"/>
      <c r="AC99" s="608"/>
      <c r="AD99" s="608"/>
      <c r="AE99" s="608"/>
      <c r="AF99" s="608"/>
      <c r="AG99" s="608"/>
      <c r="AH99" s="608"/>
      <c r="AI99" s="610"/>
      <c r="AJ99" s="610"/>
    </row>
    <row r="100" spans="1:36" ht="18.75" x14ac:dyDescent="0.25">
      <c r="A100" s="648"/>
      <c r="B100" s="651"/>
      <c r="C100" s="654"/>
      <c r="D100" s="656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6"/>
      <c r="S100" s="186"/>
      <c r="T100" s="186"/>
      <c r="U100" s="186"/>
      <c r="V100" s="183">
        <f t="shared" si="19"/>
        <v>0</v>
      </c>
      <c r="W100" s="183">
        <f t="shared" si="20"/>
        <v>0</v>
      </c>
      <c r="X100" s="183">
        <f t="shared" si="21"/>
        <v>0</v>
      </c>
      <c r="Y100" s="184">
        <f t="shared" si="22"/>
        <v>0</v>
      </c>
      <c r="Z100" s="642"/>
      <c r="AA100" s="608"/>
      <c r="AB100" s="608"/>
      <c r="AC100" s="608"/>
      <c r="AD100" s="608"/>
      <c r="AE100" s="608"/>
      <c r="AF100" s="608"/>
      <c r="AG100" s="608"/>
      <c r="AH100" s="608"/>
      <c r="AI100" s="610"/>
      <c r="AJ100" s="610"/>
    </row>
    <row r="101" spans="1:36" ht="18.75" x14ac:dyDescent="0.25">
      <c r="A101" s="648"/>
      <c r="B101" s="651"/>
      <c r="C101" s="654"/>
      <c r="D101" s="656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2"/>
      <c r="S101" s="182"/>
      <c r="T101" s="182"/>
      <c r="U101" s="182"/>
      <c r="V101" s="183">
        <f t="shared" si="19"/>
        <v>0</v>
      </c>
      <c r="W101" s="183">
        <f t="shared" si="20"/>
        <v>0</v>
      </c>
      <c r="X101" s="183">
        <f t="shared" si="21"/>
        <v>0</v>
      </c>
      <c r="Y101" s="184">
        <f t="shared" si="22"/>
        <v>0</v>
      </c>
      <c r="Z101" s="642"/>
      <c r="AA101" s="608"/>
      <c r="AB101" s="608"/>
      <c r="AC101" s="608"/>
      <c r="AD101" s="608"/>
      <c r="AE101" s="608"/>
      <c r="AF101" s="608"/>
      <c r="AG101" s="608"/>
      <c r="AH101" s="608"/>
      <c r="AI101" s="610"/>
      <c r="AJ101" s="610"/>
    </row>
    <row r="102" spans="1:36" ht="18.75" x14ac:dyDescent="0.25">
      <c r="A102" s="648"/>
      <c r="B102" s="651"/>
      <c r="C102" s="654"/>
      <c r="D102" s="656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6"/>
      <c r="S102" s="186"/>
      <c r="T102" s="186"/>
      <c r="U102" s="186"/>
      <c r="V102" s="183">
        <f t="shared" si="19"/>
        <v>0</v>
      </c>
      <c r="W102" s="183">
        <f t="shared" si="20"/>
        <v>0</v>
      </c>
      <c r="X102" s="183">
        <f t="shared" si="21"/>
        <v>0</v>
      </c>
      <c r="Y102" s="184">
        <f t="shared" si="22"/>
        <v>0</v>
      </c>
      <c r="Z102" s="642"/>
      <c r="AA102" s="608"/>
      <c r="AB102" s="608"/>
      <c r="AC102" s="608"/>
      <c r="AD102" s="608"/>
      <c r="AE102" s="608"/>
      <c r="AF102" s="608"/>
      <c r="AG102" s="608"/>
      <c r="AH102" s="608"/>
      <c r="AI102" s="610"/>
      <c r="AJ102" s="610"/>
    </row>
    <row r="103" spans="1:36" ht="19.5" thickBot="1" x14ac:dyDescent="0.3">
      <c r="A103" s="649"/>
      <c r="B103" s="652"/>
      <c r="C103" s="655"/>
      <c r="D103" s="657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3"/>
      <c r="S103" s="193"/>
      <c r="T103" s="193"/>
      <c r="U103" s="193"/>
      <c r="V103" s="194">
        <f t="shared" si="19"/>
        <v>0</v>
      </c>
      <c r="W103" s="194">
        <f t="shared" si="20"/>
        <v>0</v>
      </c>
      <c r="X103" s="194">
        <f t="shared" si="21"/>
        <v>0</v>
      </c>
      <c r="Y103" s="195">
        <f t="shared" si="22"/>
        <v>0</v>
      </c>
      <c r="Z103" s="643"/>
      <c r="AA103" s="631"/>
      <c r="AB103" s="631"/>
      <c r="AC103" s="631"/>
      <c r="AD103" s="631"/>
      <c r="AE103" s="631"/>
      <c r="AF103" s="631"/>
      <c r="AG103" s="631"/>
      <c r="AH103" s="631"/>
      <c r="AI103" s="611"/>
      <c r="AJ103" s="611"/>
    </row>
    <row r="104" spans="1:36" ht="18.75" x14ac:dyDescent="0.25">
      <c r="A104" s="647">
        <v>6</v>
      </c>
      <c r="B104" s="650" t="s">
        <v>92</v>
      </c>
      <c r="C104" s="653" t="s">
        <v>104</v>
      </c>
      <c r="D104" s="653">
        <f>250*0.9</f>
        <v>225</v>
      </c>
      <c r="E104" s="187" t="s">
        <v>351</v>
      </c>
      <c r="F104" s="187">
        <v>24.3</v>
      </c>
      <c r="G104" s="187">
        <v>13.2</v>
      </c>
      <c r="H104" s="187">
        <v>9</v>
      </c>
      <c r="I104" s="187">
        <v>35</v>
      </c>
      <c r="J104" s="187">
        <v>31.1</v>
      </c>
      <c r="K104" s="187">
        <v>87.2</v>
      </c>
      <c r="L104" s="188">
        <v>21.5</v>
      </c>
      <c r="M104" s="188">
        <v>40.6</v>
      </c>
      <c r="N104" s="188">
        <v>25</v>
      </c>
      <c r="O104" s="188">
        <v>85.7</v>
      </c>
      <c r="P104" s="188">
        <v>43.5</v>
      </c>
      <c r="Q104" s="188">
        <v>44.1</v>
      </c>
      <c r="R104" s="189">
        <v>380</v>
      </c>
      <c r="S104" s="189">
        <v>380</v>
      </c>
      <c r="T104" s="189">
        <v>380</v>
      </c>
      <c r="U104" s="189">
        <v>380</v>
      </c>
      <c r="V104" s="190">
        <f t="shared" si="19"/>
        <v>15.5</v>
      </c>
      <c r="W104" s="190">
        <f t="shared" si="20"/>
        <v>51.1</v>
      </c>
      <c r="X104" s="190">
        <f t="shared" si="21"/>
        <v>29.033333333333331</v>
      </c>
      <c r="Y104" s="191">
        <f t="shared" si="22"/>
        <v>57.766666666666659</v>
      </c>
      <c r="Z104" s="641">
        <f t="shared" ref="Z104:AB104" si="28">SUM(V104:V123)</f>
        <v>59.233333333333334</v>
      </c>
      <c r="AA104" s="630">
        <f t="shared" si="28"/>
        <v>96.3</v>
      </c>
      <c r="AB104" s="630">
        <f t="shared" si="28"/>
        <v>47.56666666666667</v>
      </c>
      <c r="AC104" s="630">
        <f>SUM(Y104:Y123)</f>
        <v>72.73333333333332</v>
      </c>
      <c r="AD104" s="607">
        <f t="shared" ref="AD104:AG164" si="29">Z104*0.38*0.9*SQRT(3)</f>
        <v>35.087538849568801</v>
      </c>
      <c r="AE104" s="607">
        <f t="shared" si="29"/>
        <v>57.044400526957951</v>
      </c>
      <c r="AF104" s="607">
        <f t="shared" si="29"/>
        <v>28.176656127368982</v>
      </c>
      <c r="AG104" s="607">
        <f t="shared" si="29"/>
        <v>43.0844174281143</v>
      </c>
      <c r="AH104" s="630">
        <f t="shared" ref="AH104" si="30">MAX(Z104:AC123)</f>
        <v>96.3</v>
      </c>
      <c r="AI104" s="609">
        <f t="shared" ref="AI104" si="31">AH104*0.38*0.9*SQRT(3)</f>
        <v>57.044400526957951</v>
      </c>
      <c r="AJ104" s="609">
        <f t="shared" ref="AJ104" si="32">D104-AI104</f>
        <v>167.95559947304204</v>
      </c>
    </row>
    <row r="105" spans="1:36" ht="18.75" x14ac:dyDescent="0.25">
      <c r="A105" s="648"/>
      <c r="B105" s="651"/>
      <c r="C105" s="654"/>
      <c r="D105" s="656"/>
      <c r="E105" s="180" t="s">
        <v>197</v>
      </c>
      <c r="F105" s="180">
        <v>46.3</v>
      </c>
      <c r="G105" s="180">
        <v>39.200000000000003</v>
      </c>
      <c r="H105" s="180">
        <v>41</v>
      </c>
      <c r="I105" s="180">
        <v>50.8</v>
      </c>
      <c r="J105" s="180">
        <v>45.3</v>
      </c>
      <c r="K105" s="180">
        <v>35.4</v>
      </c>
      <c r="L105" s="181">
        <v>31.8</v>
      </c>
      <c r="M105" s="181">
        <v>14.1</v>
      </c>
      <c r="N105" s="181">
        <v>4.2</v>
      </c>
      <c r="O105" s="181">
        <v>18.600000000000001</v>
      </c>
      <c r="P105" s="181">
        <v>8.8000000000000007</v>
      </c>
      <c r="Q105" s="181">
        <v>12.1</v>
      </c>
      <c r="R105" s="182">
        <v>380</v>
      </c>
      <c r="S105" s="182">
        <v>380</v>
      </c>
      <c r="T105" s="182">
        <v>380</v>
      </c>
      <c r="U105" s="182">
        <v>380</v>
      </c>
      <c r="V105" s="183">
        <f t="shared" si="19"/>
        <v>42.166666666666664</v>
      </c>
      <c r="W105" s="183">
        <f t="shared" si="20"/>
        <v>43.833333333333336</v>
      </c>
      <c r="X105" s="183">
        <f t="shared" si="21"/>
        <v>16.7</v>
      </c>
      <c r="Y105" s="184">
        <f t="shared" si="22"/>
        <v>13.166666666666666</v>
      </c>
      <c r="Z105" s="642"/>
      <c r="AA105" s="608"/>
      <c r="AB105" s="608"/>
      <c r="AC105" s="608"/>
      <c r="AD105" s="608"/>
      <c r="AE105" s="608"/>
      <c r="AF105" s="608"/>
      <c r="AG105" s="608"/>
      <c r="AH105" s="608"/>
      <c r="AI105" s="610"/>
      <c r="AJ105" s="610"/>
    </row>
    <row r="106" spans="1:36" ht="18.75" x14ac:dyDescent="0.25">
      <c r="A106" s="648"/>
      <c r="B106" s="651"/>
      <c r="C106" s="654"/>
      <c r="D106" s="656"/>
      <c r="E106" s="185" t="s">
        <v>48</v>
      </c>
      <c r="F106" s="185">
        <v>1</v>
      </c>
      <c r="G106" s="185">
        <v>1.9</v>
      </c>
      <c r="H106" s="185">
        <v>1.8</v>
      </c>
      <c r="I106" s="185">
        <v>1</v>
      </c>
      <c r="J106" s="185">
        <v>1.3</v>
      </c>
      <c r="K106" s="185">
        <v>1.8</v>
      </c>
      <c r="L106" s="185">
        <v>2.9</v>
      </c>
      <c r="M106" s="185">
        <v>1.4</v>
      </c>
      <c r="N106" s="185">
        <v>1.2</v>
      </c>
      <c r="O106" s="185">
        <v>2.7</v>
      </c>
      <c r="P106" s="185">
        <v>1.6</v>
      </c>
      <c r="Q106" s="185">
        <v>1.1000000000000001</v>
      </c>
      <c r="R106" s="189">
        <v>380</v>
      </c>
      <c r="S106" s="189">
        <v>380</v>
      </c>
      <c r="T106" s="189">
        <v>380</v>
      </c>
      <c r="U106" s="189">
        <v>380</v>
      </c>
      <c r="V106" s="183">
        <f t="shared" si="19"/>
        <v>1.5666666666666667</v>
      </c>
      <c r="W106" s="183">
        <f t="shared" si="20"/>
        <v>1.3666666666666665</v>
      </c>
      <c r="X106" s="183">
        <f t="shared" si="21"/>
        <v>1.8333333333333333</v>
      </c>
      <c r="Y106" s="184">
        <f t="shared" si="22"/>
        <v>1.8</v>
      </c>
      <c r="Z106" s="642"/>
      <c r="AA106" s="608"/>
      <c r="AB106" s="608"/>
      <c r="AC106" s="608"/>
      <c r="AD106" s="608"/>
      <c r="AE106" s="608"/>
      <c r="AF106" s="608"/>
      <c r="AG106" s="608"/>
      <c r="AH106" s="608"/>
      <c r="AI106" s="610"/>
      <c r="AJ106" s="610"/>
    </row>
    <row r="107" spans="1:36" ht="18.75" x14ac:dyDescent="0.25">
      <c r="A107" s="648"/>
      <c r="B107" s="651"/>
      <c r="C107" s="654"/>
      <c r="D107" s="656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2"/>
      <c r="S107" s="182"/>
      <c r="T107" s="182"/>
      <c r="U107" s="182"/>
      <c r="V107" s="183">
        <f t="shared" si="19"/>
        <v>0</v>
      </c>
      <c r="W107" s="183">
        <f t="shared" si="20"/>
        <v>0</v>
      </c>
      <c r="X107" s="183">
        <f t="shared" si="21"/>
        <v>0</v>
      </c>
      <c r="Y107" s="184">
        <f t="shared" si="22"/>
        <v>0</v>
      </c>
      <c r="Z107" s="642"/>
      <c r="AA107" s="608"/>
      <c r="AB107" s="608"/>
      <c r="AC107" s="608"/>
      <c r="AD107" s="608"/>
      <c r="AE107" s="608"/>
      <c r="AF107" s="608"/>
      <c r="AG107" s="608"/>
      <c r="AH107" s="608"/>
      <c r="AI107" s="610"/>
      <c r="AJ107" s="610"/>
    </row>
    <row r="108" spans="1:36" ht="18.75" x14ac:dyDescent="0.25">
      <c r="A108" s="648"/>
      <c r="B108" s="651"/>
      <c r="C108" s="654"/>
      <c r="D108" s="656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6"/>
      <c r="S108" s="186"/>
      <c r="T108" s="186"/>
      <c r="U108" s="186"/>
      <c r="V108" s="183">
        <f t="shared" si="19"/>
        <v>0</v>
      </c>
      <c r="W108" s="183">
        <f t="shared" si="20"/>
        <v>0</v>
      </c>
      <c r="X108" s="183">
        <f t="shared" si="21"/>
        <v>0</v>
      </c>
      <c r="Y108" s="184">
        <f t="shared" si="22"/>
        <v>0</v>
      </c>
      <c r="Z108" s="642"/>
      <c r="AA108" s="608"/>
      <c r="AB108" s="608"/>
      <c r="AC108" s="608"/>
      <c r="AD108" s="608"/>
      <c r="AE108" s="608"/>
      <c r="AF108" s="608"/>
      <c r="AG108" s="608"/>
      <c r="AH108" s="608"/>
      <c r="AI108" s="610"/>
      <c r="AJ108" s="610"/>
    </row>
    <row r="109" spans="1:36" ht="18.75" x14ac:dyDescent="0.25">
      <c r="A109" s="648"/>
      <c r="B109" s="651"/>
      <c r="C109" s="654"/>
      <c r="D109" s="656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2"/>
      <c r="S109" s="182"/>
      <c r="T109" s="182"/>
      <c r="U109" s="182"/>
      <c r="V109" s="183">
        <f t="shared" si="19"/>
        <v>0</v>
      </c>
      <c r="W109" s="183">
        <f t="shared" si="20"/>
        <v>0</v>
      </c>
      <c r="X109" s="183">
        <f t="shared" si="21"/>
        <v>0</v>
      </c>
      <c r="Y109" s="184">
        <f t="shared" si="22"/>
        <v>0</v>
      </c>
      <c r="Z109" s="642"/>
      <c r="AA109" s="608"/>
      <c r="AB109" s="608"/>
      <c r="AC109" s="608"/>
      <c r="AD109" s="608"/>
      <c r="AE109" s="608"/>
      <c r="AF109" s="608"/>
      <c r="AG109" s="608"/>
      <c r="AH109" s="608"/>
      <c r="AI109" s="610"/>
      <c r="AJ109" s="610"/>
    </row>
    <row r="110" spans="1:36" ht="18.75" x14ac:dyDescent="0.25">
      <c r="A110" s="648"/>
      <c r="B110" s="651"/>
      <c r="C110" s="654"/>
      <c r="D110" s="656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6"/>
      <c r="S110" s="186"/>
      <c r="T110" s="186"/>
      <c r="U110" s="186"/>
      <c r="V110" s="183">
        <f t="shared" si="19"/>
        <v>0</v>
      </c>
      <c r="W110" s="183">
        <f t="shared" si="20"/>
        <v>0</v>
      </c>
      <c r="X110" s="183">
        <f t="shared" si="21"/>
        <v>0</v>
      </c>
      <c r="Y110" s="184">
        <f t="shared" si="22"/>
        <v>0</v>
      </c>
      <c r="Z110" s="642"/>
      <c r="AA110" s="608"/>
      <c r="AB110" s="608"/>
      <c r="AC110" s="608"/>
      <c r="AD110" s="608"/>
      <c r="AE110" s="608"/>
      <c r="AF110" s="608"/>
      <c r="AG110" s="608"/>
      <c r="AH110" s="608"/>
      <c r="AI110" s="610"/>
      <c r="AJ110" s="610"/>
    </row>
    <row r="111" spans="1:36" ht="18.75" x14ac:dyDescent="0.25">
      <c r="A111" s="648"/>
      <c r="B111" s="651"/>
      <c r="C111" s="654"/>
      <c r="D111" s="656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2"/>
      <c r="S111" s="182"/>
      <c r="T111" s="182"/>
      <c r="U111" s="182"/>
      <c r="V111" s="183">
        <f t="shared" si="19"/>
        <v>0</v>
      </c>
      <c r="W111" s="183">
        <f t="shared" si="20"/>
        <v>0</v>
      </c>
      <c r="X111" s="183">
        <f t="shared" si="21"/>
        <v>0</v>
      </c>
      <c r="Y111" s="184">
        <f t="shared" si="22"/>
        <v>0</v>
      </c>
      <c r="Z111" s="642"/>
      <c r="AA111" s="608"/>
      <c r="AB111" s="608"/>
      <c r="AC111" s="608"/>
      <c r="AD111" s="608"/>
      <c r="AE111" s="608"/>
      <c r="AF111" s="608"/>
      <c r="AG111" s="608"/>
      <c r="AH111" s="608"/>
      <c r="AI111" s="610"/>
      <c r="AJ111" s="610"/>
    </row>
    <row r="112" spans="1:36" ht="18.75" x14ac:dyDescent="0.25">
      <c r="A112" s="648"/>
      <c r="B112" s="651"/>
      <c r="C112" s="654"/>
      <c r="D112" s="656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6"/>
      <c r="S112" s="186"/>
      <c r="T112" s="186"/>
      <c r="U112" s="186"/>
      <c r="V112" s="183">
        <f t="shared" si="19"/>
        <v>0</v>
      </c>
      <c r="W112" s="183">
        <f t="shared" si="20"/>
        <v>0</v>
      </c>
      <c r="X112" s="183">
        <f t="shared" si="21"/>
        <v>0</v>
      </c>
      <c r="Y112" s="184">
        <f t="shared" si="22"/>
        <v>0</v>
      </c>
      <c r="Z112" s="642"/>
      <c r="AA112" s="608"/>
      <c r="AB112" s="608"/>
      <c r="AC112" s="608"/>
      <c r="AD112" s="608"/>
      <c r="AE112" s="608"/>
      <c r="AF112" s="608"/>
      <c r="AG112" s="608"/>
      <c r="AH112" s="608"/>
      <c r="AI112" s="610"/>
      <c r="AJ112" s="610"/>
    </row>
    <row r="113" spans="1:36" ht="18.75" x14ac:dyDescent="0.25">
      <c r="A113" s="648"/>
      <c r="B113" s="651"/>
      <c r="C113" s="654"/>
      <c r="D113" s="656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2"/>
      <c r="S113" s="182"/>
      <c r="T113" s="182"/>
      <c r="U113" s="182"/>
      <c r="V113" s="183">
        <f t="shared" si="19"/>
        <v>0</v>
      </c>
      <c r="W113" s="183">
        <f t="shared" si="20"/>
        <v>0</v>
      </c>
      <c r="X113" s="183">
        <f t="shared" si="21"/>
        <v>0</v>
      </c>
      <c r="Y113" s="184">
        <f t="shared" si="22"/>
        <v>0</v>
      </c>
      <c r="Z113" s="642"/>
      <c r="AA113" s="608"/>
      <c r="AB113" s="608"/>
      <c r="AC113" s="608"/>
      <c r="AD113" s="608"/>
      <c r="AE113" s="608"/>
      <c r="AF113" s="608"/>
      <c r="AG113" s="608"/>
      <c r="AH113" s="608"/>
      <c r="AI113" s="610"/>
      <c r="AJ113" s="610"/>
    </row>
    <row r="114" spans="1:36" ht="18.75" x14ac:dyDescent="0.25">
      <c r="A114" s="648"/>
      <c r="B114" s="651"/>
      <c r="C114" s="654"/>
      <c r="D114" s="656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6"/>
      <c r="S114" s="186"/>
      <c r="T114" s="186"/>
      <c r="U114" s="186"/>
      <c r="V114" s="183">
        <f t="shared" si="19"/>
        <v>0</v>
      </c>
      <c r="W114" s="183">
        <f t="shared" si="20"/>
        <v>0</v>
      </c>
      <c r="X114" s="183">
        <f t="shared" si="21"/>
        <v>0</v>
      </c>
      <c r="Y114" s="184">
        <f t="shared" si="22"/>
        <v>0</v>
      </c>
      <c r="Z114" s="642"/>
      <c r="AA114" s="608"/>
      <c r="AB114" s="608"/>
      <c r="AC114" s="608"/>
      <c r="AD114" s="608"/>
      <c r="AE114" s="608"/>
      <c r="AF114" s="608"/>
      <c r="AG114" s="608"/>
      <c r="AH114" s="608"/>
      <c r="AI114" s="610"/>
      <c r="AJ114" s="610"/>
    </row>
    <row r="115" spans="1:36" ht="18.75" x14ac:dyDescent="0.25">
      <c r="A115" s="648"/>
      <c r="B115" s="651"/>
      <c r="C115" s="654"/>
      <c r="D115" s="656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2"/>
      <c r="S115" s="182"/>
      <c r="T115" s="182"/>
      <c r="U115" s="182"/>
      <c r="V115" s="183">
        <f t="shared" si="19"/>
        <v>0</v>
      </c>
      <c r="W115" s="183">
        <f t="shared" si="20"/>
        <v>0</v>
      </c>
      <c r="X115" s="183">
        <f t="shared" si="21"/>
        <v>0</v>
      </c>
      <c r="Y115" s="184">
        <f t="shared" si="22"/>
        <v>0</v>
      </c>
      <c r="Z115" s="642"/>
      <c r="AA115" s="608"/>
      <c r="AB115" s="608"/>
      <c r="AC115" s="608"/>
      <c r="AD115" s="608"/>
      <c r="AE115" s="608"/>
      <c r="AF115" s="608"/>
      <c r="AG115" s="608"/>
      <c r="AH115" s="608"/>
      <c r="AI115" s="610"/>
      <c r="AJ115" s="610"/>
    </row>
    <row r="116" spans="1:36" ht="18.75" x14ac:dyDescent="0.25">
      <c r="A116" s="648"/>
      <c r="B116" s="651"/>
      <c r="C116" s="654"/>
      <c r="D116" s="656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6"/>
      <c r="S116" s="186"/>
      <c r="T116" s="186"/>
      <c r="U116" s="186"/>
      <c r="V116" s="183">
        <f t="shared" si="19"/>
        <v>0</v>
      </c>
      <c r="W116" s="183">
        <f t="shared" si="20"/>
        <v>0</v>
      </c>
      <c r="X116" s="183">
        <f t="shared" si="21"/>
        <v>0</v>
      </c>
      <c r="Y116" s="184">
        <f t="shared" si="22"/>
        <v>0</v>
      </c>
      <c r="Z116" s="642"/>
      <c r="AA116" s="608"/>
      <c r="AB116" s="608"/>
      <c r="AC116" s="608"/>
      <c r="AD116" s="608"/>
      <c r="AE116" s="608"/>
      <c r="AF116" s="608"/>
      <c r="AG116" s="608"/>
      <c r="AH116" s="608"/>
      <c r="AI116" s="610"/>
      <c r="AJ116" s="610"/>
    </row>
    <row r="117" spans="1:36" ht="18.75" x14ac:dyDescent="0.25">
      <c r="A117" s="648"/>
      <c r="B117" s="651"/>
      <c r="C117" s="654"/>
      <c r="D117" s="656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2"/>
      <c r="S117" s="182"/>
      <c r="T117" s="182"/>
      <c r="U117" s="182"/>
      <c r="V117" s="183">
        <f t="shared" si="19"/>
        <v>0</v>
      </c>
      <c r="W117" s="183">
        <f t="shared" si="20"/>
        <v>0</v>
      </c>
      <c r="X117" s="183">
        <f t="shared" si="21"/>
        <v>0</v>
      </c>
      <c r="Y117" s="184">
        <f t="shared" si="22"/>
        <v>0</v>
      </c>
      <c r="Z117" s="642"/>
      <c r="AA117" s="608"/>
      <c r="AB117" s="608"/>
      <c r="AC117" s="608"/>
      <c r="AD117" s="608"/>
      <c r="AE117" s="608"/>
      <c r="AF117" s="608"/>
      <c r="AG117" s="608"/>
      <c r="AH117" s="608"/>
      <c r="AI117" s="610"/>
      <c r="AJ117" s="610"/>
    </row>
    <row r="118" spans="1:36" ht="18.75" x14ac:dyDescent="0.25">
      <c r="A118" s="648"/>
      <c r="B118" s="651"/>
      <c r="C118" s="654"/>
      <c r="D118" s="656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6"/>
      <c r="S118" s="186"/>
      <c r="T118" s="186"/>
      <c r="U118" s="186"/>
      <c r="V118" s="183">
        <f t="shared" si="19"/>
        <v>0</v>
      </c>
      <c r="W118" s="183">
        <f t="shared" si="20"/>
        <v>0</v>
      </c>
      <c r="X118" s="183">
        <f t="shared" si="21"/>
        <v>0</v>
      </c>
      <c r="Y118" s="184">
        <f t="shared" si="22"/>
        <v>0</v>
      </c>
      <c r="Z118" s="642"/>
      <c r="AA118" s="608"/>
      <c r="AB118" s="608"/>
      <c r="AC118" s="608"/>
      <c r="AD118" s="608"/>
      <c r="AE118" s="608"/>
      <c r="AF118" s="608"/>
      <c r="AG118" s="608"/>
      <c r="AH118" s="608"/>
      <c r="AI118" s="610"/>
      <c r="AJ118" s="610"/>
    </row>
    <row r="119" spans="1:36" ht="18.75" x14ac:dyDescent="0.25">
      <c r="A119" s="648"/>
      <c r="B119" s="651"/>
      <c r="C119" s="654"/>
      <c r="D119" s="656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2"/>
      <c r="S119" s="182"/>
      <c r="T119" s="182"/>
      <c r="U119" s="182"/>
      <c r="V119" s="183">
        <f t="shared" si="19"/>
        <v>0</v>
      </c>
      <c r="W119" s="183">
        <f t="shared" si="20"/>
        <v>0</v>
      </c>
      <c r="X119" s="183">
        <f t="shared" si="21"/>
        <v>0</v>
      </c>
      <c r="Y119" s="184">
        <f t="shared" si="22"/>
        <v>0</v>
      </c>
      <c r="Z119" s="642"/>
      <c r="AA119" s="608"/>
      <c r="AB119" s="608"/>
      <c r="AC119" s="608"/>
      <c r="AD119" s="608"/>
      <c r="AE119" s="608"/>
      <c r="AF119" s="608"/>
      <c r="AG119" s="608"/>
      <c r="AH119" s="608"/>
      <c r="AI119" s="610"/>
      <c r="AJ119" s="610"/>
    </row>
    <row r="120" spans="1:36" ht="18.75" x14ac:dyDescent="0.25">
      <c r="A120" s="648"/>
      <c r="B120" s="651"/>
      <c r="C120" s="654"/>
      <c r="D120" s="656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6"/>
      <c r="S120" s="186"/>
      <c r="T120" s="186"/>
      <c r="U120" s="186"/>
      <c r="V120" s="183">
        <f t="shared" si="19"/>
        <v>0</v>
      </c>
      <c r="W120" s="183">
        <f t="shared" si="20"/>
        <v>0</v>
      </c>
      <c r="X120" s="183">
        <f t="shared" si="21"/>
        <v>0</v>
      </c>
      <c r="Y120" s="184">
        <f t="shared" si="22"/>
        <v>0</v>
      </c>
      <c r="Z120" s="642"/>
      <c r="AA120" s="608"/>
      <c r="AB120" s="608"/>
      <c r="AC120" s="608"/>
      <c r="AD120" s="608"/>
      <c r="AE120" s="608"/>
      <c r="AF120" s="608"/>
      <c r="AG120" s="608"/>
      <c r="AH120" s="608"/>
      <c r="AI120" s="610"/>
      <c r="AJ120" s="610"/>
    </row>
    <row r="121" spans="1:36" ht="18.75" x14ac:dyDescent="0.25">
      <c r="A121" s="648"/>
      <c r="B121" s="651"/>
      <c r="C121" s="654"/>
      <c r="D121" s="656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2"/>
      <c r="S121" s="182"/>
      <c r="T121" s="182"/>
      <c r="U121" s="182"/>
      <c r="V121" s="183">
        <f t="shared" si="19"/>
        <v>0</v>
      </c>
      <c r="W121" s="183">
        <f t="shared" si="20"/>
        <v>0</v>
      </c>
      <c r="X121" s="183">
        <f t="shared" si="21"/>
        <v>0</v>
      </c>
      <c r="Y121" s="184">
        <f t="shared" si="22"/>
        <v>0</v>
      </c>
      <c r="Z121" s="642"/>
      <c r="AA121" s="608"/>
      <c r="AB121" s="608"/>
      <c r="AC121" s="608"/>
      <c r="AD121" s="608"/>
      <c r="AE121" s="608"/>
      <c r="AF121" s="608"/>
      <c r="AG121" s="608"/>
      <c r="AH121" s="608"/>
      <c r="AI121" s="610"/>
      <c r="AJ121" s="610"/>
    </row>
    <row r="122" spans="1:36" ht="18.75" x14ac:dyDescent="0.25">
      <c r="A122" s="648"/>
      <c r="B122" s="651"/>
      <c r="C122" s="654"/>
      <c r="D122" s="656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6"/>
      <c r="S122" s="186"/>
      <c r="T122" s="186"/>
      <c r="U122" s="186"/>
      <c r="V122" s="183">
        <f t="shared" si="19"/>
        <v>0</v>
      </c>
      <c r="W122" s="183">
        <f t="shared" si="20"/>
        <v>0</v>
      </c>
      <c r="X122" s="183">
        <f t="shared" si="21"/>
        <v>0</v>
      </c>
      <c r="Y122" s="184">
        <f t="shared" si="22"/>
        <v>0</v>
      </c>
      <c r="Z122" s="642"/>
      <c r="AA122" s="608"/>
      <c r="AB122" s="608"/>
      <c r="AC122" s="608"/>
      <c r="AD122" s="608"/>
      <c r="AE122" s="608"/>
      <c r="AF122" s="608"/>
      <c r="AG122" s="608"/>
      <c r="AH122" s="608"/>
      <c r="AI122" s="610"/>
      <c r="AJ122" s="610"/>
    </row>
    <row r="123" spans="1:36" ht="19.5" thickBot="1" x14ac:dyDescent="0.3">
      <c r="A123" s="649"/>
      <c r="B123" s="652"/>
      <c r="C123" s="655"/>
      <c r="D123" s="657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3"/>
      <c r="S123" s="193"/>
      <c r="T123" s="193"/>
      <c r="U123" s="193"/>
      <c r="V123" s="194">
        <f t="shared" si="19"/>
        <v>0</v>
      </c>
      <c r="W123" s="194">
        <f t="shared" si="20"/>
        <v>0</v>
      </c>
      <c r="X123" s="194">
        <f t="shared" si="21"/>
        <v>0</v>
      </c>
      <c r="Y123" s="195">
        <f t="shared" si="22"/>
        <v>0</v>
      </c>
      <c r="Z123" s="643"/>
      <c r="AA123" s="631"/>
      <c r="AB123" s="631"/>
      <c r="AC123" s="631"/>
      <c r="AD123" s="631"/>
      <c r="AE123" s="631"/>
      <c r="AF123" s="631"/>
      <c r="AG123" s="631"/>
      <c r="AH123" s="631"/>
      <c r="AI123" s="611"/>
      <c r="AJ123" s="611"/>
    </row>
    <row r="124" spans="1:36" ht="18.75" x14ac:dyDescent="0.25">
      <c r="A124" s="647">
        <v>7</v>
      </c>
      <c r="B124" s="650" t="s">
        <v>97</v>
      </c>
      <c r="C124" s="653" t="s">
        <v>88</v>
      </c>
      <c r="D124" s="653">
        <f>160*0.9</f>
        <v>144</v>
      </c>
      <c r="E124" s="187" t="s">
        <v>352</v>
      </c>
      <c r="F124" s="187">
        <v>21.1</v>
      </c>
      <c r="G124" s="187">
        <v>19</v>
      </c>
      <c r="H124" s="187">
        <v>0</v>
      </c>
      <c r="I124" s="187">
        <v>4.5</v>
      </c>
      <c r="J124" s="187">
        <v>19</v>
      </c>
      <c r="K124" s="187">
        <v>0</v>
      </c>
      <c r="L124" s="188">
        <v>37.5</v>
      </c>
      <c r="M124" s="188">
        <v>47.1</v>
      </c>
      <c r="N124" s="188">
        <v>27</v>
      </c>
      <c r="O124" s="188">
        <v>25.5</v>
      </c>
      <c r="P124" s="188">
        <v>30.1</v>
      </c>
      <c r="Q124" s="188">
        <v>21.5</v>
      </c>
      <c r="R124" s="189">
        <v>380</v>
      </c>
      <c r="S124" s="189">
        <v>380</v>
      </c>
      <c r="T124" s="189">
        <v>380</v>
      </c>
      <c r="U124" s="189">
        <v>380</v>
      </c>
      <c r="V124" s="190">
        <f t="shared" si="19"/>
        <v>20.05</v>
      </c>
      <c r="W124" s="190">
        <f t="shared" si="20"/>
        <v>11.75</v>
      </c>
      <c r="X124" s="190">
        <f t="shared" si="21"/>
        <v>37.199999999999996</v>
      </c>
      <c r="Y124" s="191">
        <f t="shared" si="22"/>
        <v>25.7</v>
      </c>
      <c r="Z124" s="641">
        <f t="shared" ref="Z124:AB124" si="33">SUM(V124:V143)</f>
        <v>37.616666666666667</v>
      </c>
      <c r="AA124" s="630">
        <f t="shared" si="33"/>
        <v>23.583333333333336</v>
      </c>
      <c r="AB124" s="630">
        <f t="shared" si="33"/>
        <v>42.9</v>
      </c>
      <c r="AC124" s="630">
        <f>SUM(Y124:Y143)</f>
        <v>33.633333333333333</v>
      </c>
      <c r="AD124" s="607">
        <f t="shared" ref="AD124" si="34">Z124*0.38*0.9*SQRT(3)</f>
        <v>22.28266043429285</v>
      </c>
      <c r="AE124" s="607">
        <f t="shared" si="29"/>
        <v>13.969855788446782</v>
      </c>
      <c r="AF124" s="607">
        <f t="shared" si="29"/>
        <v>25.41230303848905</v>
      </c>
      <c r="AG124" s="607">
        <f t="shared" si="29"/>
        <v>19.923087619141768</v>
      </c>
      <c r="AH124" s="630">
        <f t="shared" ref="AH124" si="35">MAX(Z124:AC143)</f>
        <v>42.9</v>
      </c>
      <c r="AI124" s="609">
        <f t="shared" ref="AI124" si="36">AH124*0.38*0.9*SQRT(3)</f>
        <v>25.41230303848905</v>
      </c>
      <c r="AJ124" s="609">
        <f t="shared" ref="AJ124" si="37">D124-AI124</f>
        <v>118.58769696151094</v>
      </c>
    </row>
    <row r="125" spans="1:36" ht="18.75" x14ac:dyDescent="0.25">
      <c r="A125" s="648"/>
      <c r="B125" s="651"/>
      <c r="C125" s="654"/>
      <c r="D125" s="656"/>
      <c r="E125" s="180" t="s">
        <v>353</v>
      </c>
      <c r="F125" s="180">
        <v>7.4</v>
      </c>
      <c r="G125" s="180">
        <v>15.2</v>
      </c>
      <c r="H125" s="180">
        <v>30.1</v>
      </c>
      <c r="I125" s="180">
        <v>8.1999999999999993</v>
      </c>
      <c r="J125" s="180">
        <v>7</v>
      </c>
      <c r="K125" s="180">
        <v>20.3</v>
      </c>
      <c r="L125" s="181">
        <v>10</v>
      </c>
      <c r="M125" s="181">
        <v>2.6</v>
      </c>
      <c r="N125" s="181">
        <v>4.5</v>
      </c>
      <c r="O125" s="181">
        <v>8</v>
      </c>
      <c r="P125" s="181">
        <v>12.3</v>
      </c>
      <c r="Q125" s="181">
        <v>3.5</v>
      </c>
      <c r="R125" s="182">
        <v>380</v>
      </c>
      <c r="S125" s="182">
        <v>380</v>
      </c>
      <c r="T125" s="182">
        <v>380</v>
      </c>
      <c r="U125" s="182">
        <v>380</v>
      </c>
      <c r="V125" s="183">
        <f t="shared" si="19"/>
        <v>17.566666666666666</v>
      </c>
      <c r="W125" s="183">
        <f t="shared" si="20"/>
        <v>11.833333333333334</v>
      </c>
      <c r="X125" s="183">
        <f t="shared" si="21"/>
        <v>5.7</v>
      </c>
      <c r="Y125" s="184">
        <f t="shared" si="22"/>
        <v>7.9333333333333336</v>
      </c>
      <c r="Z125" s="642"/>
      <c r="AA125" s="608"/>
      <c r="AB125" s="608"/>
      <c r="AC125" s="608"/>
      <c r="AD125" s="608"/>
      <c r="AE125" s="608"/>
      <c r="AF125" s="608"/>
      <c r="AG125" s="608"/>
      <c r="AH125" s="608"/>
      <c r="AI125" s="610"/>
      <c r="AJ125" s="610"/>
    </row>
    <row r="126" spans="1:36" ht="18.75" x14ac:dyDescent="0.25">
      <c r="A126" s="648"/>
      <c r="B126" s="651"/>
      <c r="C126" s="654"/>
      <c r="D126" s="656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6"/>
      <c r="S126" s="186"/>
      <c r="T126" s="186"/>
      <c r="U126" s="186"/>
      <c r="V126" s="183">
        <f t="shared" si="19"/>
        <v>0</v>
      </c>
      <c r="W126" s="183">
        <f t="shared" si="20"/>
        <v>0</v>
      </c>
      <c r="X126" s="183">
        <f t="shared" si="21"/>
        <v>0</v>
      </c>
      <c r="Y126" s="184">
        <f t="shared" si="22"/>
        <v>0</v>
      </c>
      <c r="Z126" s="642"/>
      <c r="AA126" s="608"/>
      <c r="AB126" s="608"/>
      <c r="AC126" s="608"/>
      <c r="AD126" s="608"/>
      <c r="AE126" s="608"/>
      <c r="AF126" s="608"/>
      <c r="AG126" s="608"/>
      <c r="AH126" s="608"/>
      <c r="AI126" s="610"/>
      <c r="AJ126" s="610"/>
    </row>
    <row r="127" spans="1:36" ht="18.75" x14ac:dyDescent="0.25">
      <c r="A127" s="648"/>
      <c r="B127" s="651"/>
      <c r="C127" s="654"/>
      <c r="D127" s="656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2"/>
      <c r="S127" s="182"/>
      <c r="T127" s="182"/>
      <c r="U127" s="182"/>
      <c r="V127" s="183">
        <f t="shared" si="19"/>
        <v>0</v>
      </c>
      <c r="W127" s="183">
        <f t="shared" si="20"/>
        <v>0</v>
      </c>
      <c r="X127" s="183">
        <f t="shared" si="21"/>
        <v>0</v>
      </c>
      <c r="Y127" s="184">
        <f t="shared" si="22"/>
        <v>0</v>
      </c>
      <c r="Z127" s="642"/>
      <c r="AA127" s="608"/>
      <c r="AB127" s="608"/>
      <c r="AC127" s="608"/>
      <c r="AD127" s="608"/>
      <c r="AE127" s="608"/>
      <c r="AF127" s="608"/>
      <c r="AG127" s="608"/>
      <c r="AH127" s="608"/>
      <c r="AI127" s="610"/>
      <c r="AJ127" s="610"/>
    </row>
    <row r="128" spans="1:36" ht="18.75" x14ac:dyDescent="0.25">
      <c r="A128" s="648"/>
      <c r="B128" s="651"/>
      <c r="C128" s="654"/>
      <c r="D128" s="656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6"/>
      <c r="S128" s="186"/>
      <c r="T128" s="186"/>
      <c r="U128" s="186"/>
      <c r="V128" s="183">
        <f t="shared" si="19"/>
        <v>0</v>
      </c>
      <c r="W128" s="183">
        <f t="shared" si="20"/>
        <v>0</v>
      </c>
      <c r="X128" s="183">
        <f t="shared" si="21"/>
        <v>0</v>
      </c>
      <c r="Y128" s="184">
        <f t="shared" si="22"/>
        <v>0</v>
      </c>
      <c r="Z128" s="642"/>
      <c r="AA128" s="608"/>
      <c r="AB128" s="608"/>
      <c r="AC128" s="608"/>
      <c r="AD128" s="608"/>
      <c r="AE128" s="608"/>
      <c r="AF128" s="608"/>
      <c r="AG128" s="608"/>
      <c r="AH128" s="608"/>
      <c r="AI128" s="610"/>
      <c r="AJ128" s="610"/>
    </row>
    <row r="129" spans="1:36" ht="18.75" x14ac:dyDescent="0.25">
      <c r="A129" s="648"/>
      <c r="B129" s="651"/>
      <c r="C129" s="654"/>
      <c r="D129" s="656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2"/>
      <c r="S129" s="182"/>
      <c r="T129" s="182"/>
      <c r="U129" s="182"/>
      <c r="V129" s="183">
        <f t="shared" si="19"/>
        <v>0</v>
      </c>
      <c r="W129" s="183">
        <f t="shared" si="20"/>
        <v>0</v>
      </c>
      <c r="X129" s="183">
        <f t="shared" si="21"/>
        <v>0</v>
      </c>
      <c r="Y129" s="184">
        <f t="shared" si="22"/>
        <v>0</v>
      </c>
      <c r="Z129" s="642"/>
      <c r="AA129" s="608"/>
      <c r="AB129" s="608"/>
      <c r="AC129" s="608"/>
      <c r="AD129" s="608"/>
      <c r="AE129" s="608"/>
      <c r="AF129" s="608"/>
      <c r="AG129" s="608"/>
      <c r="AH129" s="608"/>
      <c r="AI129" s="610"/>
      <c r="AJ129" s="610"/>
    </row>
    <row r="130" spans="1:36" ht="18.75" x14ac:dyDescent="0.25">
      <c r="A130" s="648"/>
      <c r="B130" s="651"/>
      <c r="C130" s="654"/>
      <c r="D130" s="656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6"/>
      <c r="S130" s="186"/>
      <c r="T130" s="186"/>
      <c r="U130" s="186"/>
      <c r="V130" s="183">
        <f t="shared" si="19"/>
        <v>0</v>
      </c>
      <c r="W130" s="183">
        <f t="shared" si="20"/>
        <v>0</v>
      </c>
      <c r="X130" s="183">
        <f t="shared" si="21"/>
        <v>0</v>
      </c>
      <c r="Y130" s="184">
        <f t="shared" si="22"/>
        <v>0</v>
      </c>
      <c r="Z130" s="642"/>
      <c r="AA130" s="608"/>
      <c r="AB130" s="608"/>
      <c r="AC130" s="608"/>
      <c r="AD130" s="608"/>
      <c r="AE130" s="608"/>
      <c r="AF130" s="608"/>
      <c r="AG130" s="608"/>
      <c r="AH130" s="608"/>
      <c r="AI130" s="610"/>
      <c r="AJ130" s="610"/>
    </row>
    <row r="131" spans="1:36" ht="18.75" x14ac:dyDescent="0.25">
      <c r="A131" s="648"/>
      <c r="B131" s="651"/>
      <c r="C131" s="654"/>
      <c r="D131" s="656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2"/>
      <c r="S131" s="182"/>
      <c r="T131" s="182"/>
      <c r="U131" s="182"/>
      <c r="V131" s="183">
        <f t="shared" si="19"/>
        <v>0</v>
      </c>
      <c r="W131" s="183">
        <f t="shared" si="20"/>
        <v>0</v>
      </c>
      <c r="X131" s="183">
        <f t="shared" si="21"/>
        <v>0</v>
      </c>
      <c r="Y131" s="184">
        <f t="shared" si="22"/>
        <v>0</v>
      </c>
      <c r="Z131" s="642"/>
      <c r="AA131" s="608"/>
      <c r="AB131" s="608"/>
      <c r="AC131" s="608"/>
      <c r="AD131" s="608"/>
      <c r="AE131" s="608"/>
      <c r="AF131" s="608"/>
      <c r="AG131" s="608"/>
      <c r="AH131" s="608"/>
      <c r="AI131" s="610"/>
      <c r="AJ131" s="610"/>
    </row>
    <row r="132" spans="1:36" ht="18.75" x14ac:dyDescent="0.25">
      <c r="A132" s="648"/>
      <c r="B132" s="651"/>
      <c r="C132" s="654"/>
      <c r="D132" s="656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6"/>
      <c r="S132" s="186"/>
      <c r="T132" s="186"/>
      <c r="U132" s="186"/>
      <c r="V132" s="183">
        <f t="shared" si="19"/>
        <v>0</v>
      </c>
      <c r="W132" s="183">
        <f t="shared" si="20"/>
        <v>0</v>
      </c>
      <c r="X132" s="183">
        <f t="shared" si="21"/>
        <v>0</v>
      </c>
      <c r="Y132" s="184">
        <f t="shared" si="22"/>
        <v>0</v>
      </c>
      <c r="Z132" s="642"/>
      <c r="AA132" s="608"/>
      <c r="AB132" s="608"/>
      <c r="AC132" s="608"/>
      <c r="AD132" s="608"/>
      <c r="AE132" s="608"/>
      <c r="AF132" s="608"/>
      <c r="AG132" s="608"/>
      <c r="AH132" s="608"/>
      <c r="AI132" s="610"/>
      <c r="AJ132" s="610"/>
    </row>
    <row r="133" spans="1:36" ht="18.75" x14ac:dyDescent="0.25">
      <c r="A133" s="648"/>
      <c r="B133" s="651"/>
      <c r="C133" s="654"/>
      <c r="D133" s="656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2"/>
      <c r="S133" s="182"/>
      <c r="T133" s="182"/>
      <c r="U133" s="182"/>
      <c r="V133" s="183">
        <f t="shared" si="19"/>
        <v>0</v>
      </c>
      <c r="W133" s="183">
        <f t="shared" si="20"/>
        <v>0</v>
      </c>
      <c r="X133" s="183">
        <f t="shared" si="21"/>
        <v>0</v>
      </c>
      <c r="Y133" s="184">
        <f t="shared" si="22"/>
        <v>0</v>
      </c>
      <c r="Z133" s="642"/>
      <c r="AA133" s="608"/>
      <c r="AB133" s="608"/>
      <c r="AC133" s="608"/>
      <c r="AD133" s="608"/>
      <c r="AE133" s="608"/>
      <c r="AF133" s="608"/>
      <c r="AG133" s="608"/>
      <c r="AH133" s="608"/>
      <c r="AI133" s="610"/>
      <c r="AJ133" s="610"/>
    </row>
    <row r="134" spans="1:36" ht="18.75" x14ac:dyDescent="0.25">
      <c r="A134" s="648"/>
      <c r="B134" s="651"/>
      <c r="C134" s="654"/>
      <c r="D134" s="656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6"/>
      <c r="S134" s="186"/>
      <c r="T134" s="186"/>
      <c r="U134" s="186"/>
      <c r="V134" s="183">
        <f t="shared" si="19"/>
        <v>0</v>
      </c>
      <c r="W134" s="183">
        <f t="shared" si="20"/>
        <v>0</v>
      </c>
      <c r="X134" s="183">
        <f t="shared" si="21"/>
        <v>0</v>
      </c>
      <c r="Y134" s="184">
        <f t="shared" si="22"/>
        <v>0</v>
      </c>
      <c r="Z134" s="642"/>
      <c r="AA134" s="608"/>
      <c r="AB134" s="608"/>
      <c r="AC134" s="608"/>
      <c r="AD134" s="608"/>
      <c r="AE134" s="608"/>
      <c r="AF134" s="608"/>
      <c r="AG134" s="608"/>
      <c r="AH134" s="608"/>
      <c r="AI134" s="610"/>
      <c r="AJ134" s="610"/>
    </row>
    <row r="135" spans="1:36" ht="18.75" x14ac:dyDescent="0.25">
      <c r="A135" s="648"/>
      <c r="B135" s="651"/>
      <c r="C135" s="654"/>
      <c r="D135" s="656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2"/>
      <c r="S135" s="182"/>
      <c r="T135" s="182"/>
      <c r="U135" s="182"/>
      <c r="V135" s="183">
        <f t="shared" si="19"/>
        <v>0</v>
      </c>
      <c r="W135" s="183">
        <f t="shared" si="20"/>
        <v>0</v>
      </c>
      <c r="X135" s="183">
        <f t="shared" si="21"/>
        <v>0</v>
      </c>
      <c r="Y135" s="184">
        <f t="shared" si="22"/>
        <v>0</v>
      </c>
      <c r="Z135" s="642"/>
      <c r="AA135" s="608"/>
      <c r="AB135" s="608"/>
      <c r="AC135" s="608"/>
      <c r="AD135" s="608"/>
      <c r="AE135" s="608"/>
      <c r="AF135" s="608"/>
      <c r="AG135" s="608"/>
      <c r="AH135" s="608"/>
      <c r="AI135" s="610"/>
      <c r="AJ135" s="610"/>
    </row>
    <row r="136" spans="1:36" ht="18.75" x14ac:dyDescent="0.25">
      <c r="A136" s="648"/>
      <c r="B136" s="651"/>
      <c r="C136" s="654"/>
      <c r="D136" s="656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6"/>
      <c r="S136" s="186"/>
      <c r="T136" s="186"/>
      <c r="U136" s="186"/>
      <c r="V136" s="183">
        <f t="shared" si="19"/>
        <v>0</v>
      </c>
      <c r="W136" s="183">
        <f t="shared" si="20"/>
        <v>0</v>
      </c>
      <c r="X136" s="183">
        <f t="shared" si="21"/>
        <v>0</v>
      </c>
      <c r="Y136" s="184">
        <f t="shared" si="22"/>
        <v>0</v>
      </c>
      <c r="Z136" s="642"/>
      <c r="AA136" s="608"/>
      <c r="AB136" s="608"/>
      <c r="AC136" s="608"/>
      <c r="AD136" s="608"/>
      <c r="AE136" s="608"/>
      <c r="AF136" s="608"/>
      <c r="AG136" s="608"/>
      <c r="AH136" s="608"/>
      <c r="AI136" s="610"/>
      <c r="AJ136" s="610"/>
    </row>
    <row r="137" spans="1:36" ht="18.75" x14ac:dyDescent="0.25">
      <c r="A137" s="648"/>
      <c r="B137" s="651"/>
      <c r="C137" s="654"/>
      <c r="D137" s="656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2"/>
      <c r="S137" s="182"/>
      <c r="T137" s="182"/>
      <c r="U137" s="182"/>
      <c r="V137" s="183">
        <f t="shared" si="19"/>
        <v>0</v>
      </c>
      <c r="W137" s="183">
        <f t="shared" si="20"/>
        <v>0</v>
      </c>
      <c r="X137" s="183">
        <f t="shared" si="21"/>
        <v>0</v>
      </c>
      <c r="Y137" s="184">
        <f t="shared" si="22"/>
        <v>0</v>
      </c>
      <c r="Z137" s="642"/>
      <c r="AA137" s="608"/>
      <c r="AB137" s="608"/>
      <c r="AC137" s="608"/>
      <c r="AD137" s="608"/>
      <c r="AE137" s="608"/>
      <c r="AF137" s="608"/>
      <c r="AG137" s="608"/>
      <c r="AH137" s="608"/>
      <c r="AI137" s="610"/>
      <c r="AJ137" s="610"/>
    </row>
    <row r="138" spans="1:36" ht="18.75" x14ac:dyDescent="0.25">
      <c r="A138" s="648"/>
      <c r="B138" s="651"/>
      <c r="C138" s="654"/>
      <c r="D138" s="656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6"/>
      <c r="S138" s="186"/>
      <c r="T138" s="186"/>
      <c r="U138" s="186"/>
      <c r="V138" s="183">
        <f t="shared" si="19"/>
        <v>0</v>
      </c>
      <c r="W138" s="183">
        <f t="shared" si="20"/>
        <v>0</v>
      </c>
      <c r="X138" s="183">
        <f t="shared" si="21"/>
        <v>0</v>
      </c>
      <c r="Y138" s="184">
        <f t="shared" si="22"/>
        <v>0</v>
      </c>
      <c r="Z138" s="642"/>
      <c r="AA138" s="608"/>
      <c r="AB138" s="608"/>
      <c r="AC138" s="608"/>
      <c r="AD138" s="608"/>
      <c r="AE138" s="608"/>
      <c r="AF138" s="608"/>
      <c r="AG138" s="608"/>
      <c r="AH138" s="608"/>
      <c r="AI138" s="610"/>
      <c r="AJ138" s="610"/>
    </row>
    <row r="139" spans="1:36" ht="18.75" x14ac:dyDescent="0.25">
      <c r="A139" s="648"/>
      <c r="B139" s="651"/>
      <c r="C139" s="654"/>
      <c r="D139" s="656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2"/>
      <c r="S139" s="182"/>
      <c r="T139" s="182"/>
      <c r="U139" s="182"/>
      <c r="V139" s="183">
        <f t="shared" si="19"/>
        <v>0</v>
      </c>
      <c r="W139" s="183">
        <f t="shared" si="20"/>
        <v>0</v>
      </c>
      <c r="X139" s="183">
        <f t="shared" si="21"/>
        <v>0</v>
      </c>
      <c r="Y139" s="184">
        <f t="shared" si="22"/>
        <v>0</v>
      </c>
      <c r="Z139" s="642"/>
      <c r="AA139" s="608"/>
      <c r="AB139" s="608"/>
      <c r="AC139" s="608"/>
      <c r="AD139" s="608"/>
      <c r="AE139" s="608"/>
      <c r="AF139" s="608"/>
      <c r="AG139" s="608"/>
      <c r="AH139" s="608"/>
      <c r="AI139" s="610"/>
      <c r="AJ139" s="610"/>
    </row>
    <row r="140" spans="1:36" ht="18.75" x14ac:dyDescent="0.25">
      <c r="A140" s="648"/>
      <c r="B140" s="651"/>
      <c r="C140" s="654"/>
      <c r="D140" s="656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6"/>
      <c r="S140" s="186"/>
      <c r="T140" s="186"/>
      <c r="U140" s="186"/>
      <c r="V140" s="183">
        <f t="shared" ref="V140:V203" si="38">IF(AND(F140=0,G140=0,H140=0),0,IF(AND(F140=0,G140=0),H140,IF(AND(F140=0,H140=0),G140,IF(AND(G140=0,H140=0),F140,IF(F140=0,(G140+H140)/2,IF(G140=0,(F140+H140)/2,IF(H140=0,(F140+G140)/2,(F140+G140+H140)/3)))))))</f>
        <v>0</v>
      </c>
      <c r="W140" s="183">
        <f t="shared" ref="W140:W203" si="39">IF(AND(I140=0,J140=0,K140=0),0,IF(AND(I140=0,J140=0),K140,IF(AND(I140=0,K140=0),J140,IF(AND(J140=0,K140=0),I140,IF(I140=0,(J140+K140)/2,IF(J140=0,(I140+K140)/2,IF(K140=0,(I140+J140)/2,(I140+J140+K140)/3)))))))</f>
        <v>0</v>
      </c>
      <c r="X140" s="183">
        <f t="shared" ref="X140:X203" si="40">IF(AND(L140=0,M140=0,N140=0),0,IF(AND(L140=0,M140=0),N140,IF(AND(L140=0,N140=0),M140,IF(AND(M140=0,N140=0),L140,IF(L140=0,(M140+N140)/2,IF(M140=0,(L140+N140)/2,IF(N140=0,(L140+M140)/2,(L140+M140+N140)/3)))))))</f>
        <v>0</v>
      </c>
      <c r="Y140" s="184">
        <f t="shared" ref="Y140:Y203" si="41">IF(AND(O140=0,P140=0,Q140=0),0,IF(AND(O140=0,P140=0),Q140,IF(AND(O140=0,Q140=0),P140,IF(AND(P140=0,Q140=0),O140,IF(O140=0,(P140+Q140)/2,IF(P140=0,(O140+Q140)/2,IF(Q140=0,(O140+P140)/2,(O140+P140+Q140)/3)))))))</f>
        <v>0</v>
      </c>
      <c r="Z140" s="642"/>
      <c r="AA140" s="608"/>
      <c r="AB140" s="608"/>
      <c r="AC140" s="608"/>
      <c r="AD140" s="608"/>
      <c r="AE140" s="608"/>
      <c r="AF140" s="608"/>
      <c r="AG140" s="608"/>
      <c r="AH140" s="608"/>
      <c r="AI140" s="610"/>
      <c r="AJ140" s="610"/>
    </row>
    <row r="141" spans="1:36" ht="18.75" x14ac:dyDescent="0.25">
      <c r="A141" s="648"/>
      <c r="B141" s="651"/>
      <c r="C141" s="654"/>
      <c r="D141" s="656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2"/>
      <c r="S141" s="182"/>
      <c r="T141" s="182"/>
      <c r="U141" s="182"/>
      <c r="V141" s="183">
        <f t="shared" si="38"/>
        <v>0</v>
      </c>
      <c r="W141" s="183">
        <f t="shared" si="39"/>
        <v>0</v>
      </c>
      <c r="X141" s="183">
        <f t="shared" si="40"/>
        <v>0</v>
      </c>
      <c r="Y141" s="184">
        <f t="shared" si="41"/>
        <v>0</v>
      </c>
      <c r="Z141" s="642"/>
      <c r="AA141" s="608"/>
      <c r="AB141" s="608"/>
      <c r="AC141" s="608"/>
      <c r="AD141" s="608"/>
      <c r="AE141" s="608"/>
      <c r="AF141" s="608"/>
      <c r="AG141" s="608"/>
      <c r="AH141" s="608"/>
      <c r="AI141" s="610"/>
      <c r="AJ141" s="610"/>
    </row>
    <row r="142" spans="1:36" ht="18.75" x14ac:dyDescent="0.25">
      <c r="A142" s="648"/>
      <c r="B142" s="651"/>
      <c r="C142" s="654"/>
      <c r="D142" s="656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6"/>
      <c r="S142" s="186"/>
      <c r="T142" s="186"/>
      <c r="U142" s="186"/>
      <c r="V142" s="183">
        <f t="shared" si="38"/>
        <v>0</v>
      </c>
      <c r="W142" s="183">
        <f t="shared" si="39"/>
        <v>0</v>
      </c>
      <c r="X142" s="183">
        <f t="shared" si="40"/>
        <v>0</v>
      </c>
      <c r="Y142" s="184">
        <f t="shared" si="41"/>
        <v>0</v>
      </c>
      <c r="Z142" s="642"/>
      <c r="AA142" s="608"/>
      <c r="AB142" s="608"/>
      <c r="AC142" s="608"/>
      <c r="AD142" s="608"/>
      <c r="AE142" s="608"/>
      <c r="AF142" s="608"/>
      <c r="AG142" s="608"/>
      <c r="AH142" s="608"/>
      <c r="AI142" s="610"/>
      <c r="AJ142" s="610"/>
    </row>
    <row r="143" spans="1:36" ht="19.5" thickBot="1" x14ac:dyDescent="0.3">
      <c r="A143" s="649"/>
      <c r="B143" s="652"/>
      <c r="C143" s="655"/>
      <c r="D143" s="657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3"/>
      <c r="S143" s="193"/>
      <c r="T143" s="193"/>
      <c r="U143" s="193"/>
      <c r="V143" s="194">
        <f t="shared" si="38"/>
        <v>0</v>
      </c>
      <c r="W143" s="194">
        <f t="shared" si="39"/>
        <v>0</v>
      </c>
      <c r="X143" s="194">
        <f t="shared" si="40"/>
        <v>0</v>
      </c>
      <c r="Y143" s="195">
        <f t="shared" si="41"/>
        <v>0</v>
      </c>
      <c r="Z143" s="643"/>
      <c r="AA143" s="631"/>
      <c r="AB143" s="631"/>
      <c r="AC143" s="631"/>
      <c r="AD143" s="631"/>
      <c r="AE143" s="631"/>
      <c r="AF143" s="631"/>
      <c r="AG143" s="631"/>
      <c r="AH143" s="631"/>
      <c r="AI143" s="611"/>
      <c r="AJ143" s="611"/>
    </row>
    <row r="144" spans="1:36" ht="18.75" x14ac:dyDescent="0.25">
      <c r="A144" s="647">
        <v>8</v>
      </c>
      <c r="B144" s="650" t="s">
        <v>106</v>
      </c>
      <c r="C144" s="653" t="s">
        <v>104</v>
      </c>
      <c r="D144" s="653">
        <f>250*0.9</f>
        <v>225</v>
      </c>
      <c r="E144" s="187" t="s">
        <v>354</v>
      </c>
      <c r="F144" s="187">
        <v>3.9</v>
      </c>
      <c r="G144" s="187">
        <v>4.7</v>
      </c>
      <c r="H144" s="187">
        <v>10</v>
      </c>
      <c r="I144" s="187">
        <v>1.1000000000000001</v>
      </c>
      <c r="J144" s="187">
        <v>9</v>
      </c>
      <c r="K144" s="187">
        <v>3.4</v>
      </c>
      <c r="L144" s="188">
        <v>6</v>
      </c>
      <c r="M144" s="188">
        <v>3.9</v>
      </c>
      <c r="N144" s="188">
        <v>16</v>
      </c>
      <c r="O144" s="188">
        <v>5.5</v>
      </c>
      <c r="P144" s="188">
        <v>4</v>
      </c>
      <c r="Q144" s="188">
        <v>18</v>
      </c>
      <c r="R144" s="189">
        <v>380</v>
      </c>
      <c r="S144" s="189">
        <v>380</v>
      </c>
      <c r="T144" s="189">
        <v>380</v>
      </c>
      <c r="U144" s="189">
        <v>380</v>
      </c>
      <c r="V144" s="190">
        <f t="shared" si="38"/>
        <v>6.2</v>
      </c>
      <c r="W144" s="190">
        <f t="shared" si="39"/>
        <v>4.5</v>
      </c>
      <c r="X144" s="190">
        <f t="shared" si="40"/>
        <v>8.6333333333333329</v>
      </c>
      <c r="Y144" s="191">
        <f t="shared" si="41"/>
        <v>9.1666666666666661</v>
      </c>
      <c r="Z144" s="641">
        <f t="shared" ref="Z144:AB144" si="42">SUM(V144:V163)</f>
        <v>41.9</v>
      </c>
      <c r="AA144" s="630">
        <f t="shared" si="42"/>
        <v>34.1</v>
      </c>
      <c r="AB144" s="630">
        <f t="shared" si="42"/>
        <v>15.399999999999999</v>
      </c>
      <c r="AC144" s="630">
        <f>SUM(Y144:Y163)</f>
        <v>16.166666666666664</v>
      </c>
      <c r="AD144" s="607">
        <f t="shared" ref="AD144" si="43">Z144*0.38*0.9*SQRT(3)</f>
        <v>24.819941662300494</v>
      </c>
      <c r="AE144" s="607">
        <f t="shared" si="29"/>
        <v>20.199522928029761</v>
      </c>
      <c r="AF144" s="607">
        <f t="shared" si="29"/>
        <v>9.1223651933037626</v>
      </c>
      <c r="AG144" s="607">
        <f t="shared" si="29"/>
        <v>9.576508915048322</v>
      </c>
      <c r="AH144" s="630">
        <f t="shared" ref="AH144" si="44">MAX(Z144:AC163)</f>
        <v>41.9</v>
      </c>
      <c r="AI144" s="609">
        <f t="shared" ref="AI144" si="45">AH144*0.38*0.9*SQRT(3)</f>
        <v>24.819941662300494</v>
      </c>
      <c r="AJ144" s="609">
        <f t="shared" ref="AJ144" si="46">D144-AI144</f>
        <v>200.18005833769951</v>
      </c>
    </row>
    <row r="145" spans="1:36" ht="18.75" x14ac:dyDescent="0.25">
      <c r="A145" s="648"/>
      <c r="B145" s="651"/>
      <c r="C145" s="654"/>
      <c r="D145" s="656"/>
      <c r="E145" s="180" t="s">
        <v>355</v>
      </c>
      <c r="F145" s="180">
        <v>28.2</v>
      </c>
      <c r="G145" s="180">
        <v>21.6</v>
      </c>
      <c r="H145" s="180">
        <v>52</v>
      </c>
      <c r="I145" s="180">
        <v>31</v>
      </c>
      <c r="J145" s="180">
        <v>14</v>
      </c>
      <c r="K145" s="180">
        <v>31.2</v>
      </c>
      <c r="L145" s="181">
        <v>8.1</v>
      </c>
      <c r="M145" s="181">
        <v>4</v>
      </c>
      <c r="N145" s="181">
        <v>5.2</v>
      </c>
      <c r="O145" s="181">
        <v>9.6</v>
      </c>
      <c r="P145" s="181">
        <v>3.9</v>
      </c>
      <c r="Q145" s="181">
        <v>7.5</v>
      </c>
      <c r="R145" s="182">
        <v>380</v>
      </c>
      <c r="S145" s="182">
        <v>380</v>
      </c>
      <c r="T145" s="182">
        <v>380</v>
      </c>
      <c r="U145" s="182">
        <v>380</v>
      </c>
      <c r="V145" s="183">
        <f t="shared" si="38"/>
        <v>33.93333333333333</v>
      </c>
      <c r="W145" s="183">
        <f t="shared" si="39"/>
        <v>25.400000000000002</v>
      </c>
      <c r="X145" s="183">
        <f t="shared" si="40"/>
        <v>5.7666666666666666</v>
      </c>
      <c r="Y145" s="184">
        <f t="shared" si="41"/>
        <v>7</v>
      </c>
      <c r="Z145" s="642"/>
      <c r="AA145" s="608"/>
      <c r="AB145" s="608"/>
      <c r="AC145" s="608"/>
      <c r="AD145" s="608"/>
      <c r="AE145" s="608"/>
      <c r="AF145" s="608"/>
      <c r="AG145" s="608"/>
      <c r="AH145" s="608"/>
      <c r="AI145" s="610"/>
      <c r="AJ145" s="610"/>
    </row>
    <row r="146" spans="1:36" ht="18.75" x14ac:dyDescent="0.25">
      <c r="A146" s="648"/>
      <c r="B146" s="651"/>
      <c r="C146" s="654"/>
      <c r="D146" s="656"/>
      <c r="E146" s="185" t="s">
        <v>356</v>
      </c>
      <c r="F146" s="185">
        <v>4.5</v>
      </c>
      <c r="G146" s="185">
        <v>0.1</v>
      </c>
      <c r="H146" s="185">
        <v>0.7</v>
      </c>
      <c r="I146" s="185">
        <v>4.2</v>
      </c>
      <c r="J146" s="185">
        <v>0</v>
      </c>
      <c r="K146" s="185">
        <v>0</v>
      </c>
      <c r="L146" s="185">
        <v>1</v>
      </c>
      <c r="M146" s="185">
        <v>0</v>
      </c>
      <c r="N146" s="185">
        <v>0</v>
      </c>
      <c r="O146" s="185">
        <v>0</v>
      </c>
      <c r="P146" s="185">
        <v>0</v>
      </c>
      <c r="Q146" s="185">
        <v>0</v>
      </c>
      <c r="R146" s="182">
        <v>380</v>
      </c>
      <c r="S146" s="182">
        <v>380</v>
      </c>
      <c r="T146" s="182">
        <v>380</v>
      </c>
      <c r="U146" s="182">
        <v>380</v>
      </c>
      <c r="V146" s="183">
        <f t="shared" si="38"/>
        <v>1.7666666666666666</v>
      </c>
      <c r="W146" s="183">
        <f t="shared" si="39"/>
        <v>4.2</v>
      </c>
      <c r="X146" s="183">
        <f t="shared" si="40"/>
        <v>1</v>
      </c>
      <c r="Y146" s="184">
        <f t="shared" si="41"/>
        <v>0</v>
      </c>
      <c r="Z146" s="642"/>
      <c r="AA146" s="608"/>
      <c r="AB146" s="608"/>
      <c r="AC146" s="608"/>
      <c r="AD146" s="608"/>
      <c r="AE146" s="608"/>
      <c r="AF146" s="608"/>
      <c r="AG146" s="608"/>
      <c r="AH146" s="608"/>
      <c r="AI146" s="610"/>
      <c r="AJ146" s="610"/>
    </row>
    <row r="147" spans="1:36" ht="18.75" x14ac:dyDescent="0.25">
      <c r="A147" s="648"/>
      <c r="B147" s="651"/>
      <c r="C147" s="654"/>
      <c r="D147" s="656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2"/>
      <c r="S147" s="182"/>
      <c r="T147" s="182"/>
      <c r="U147" s="182"/>
      <c r="V147" s="183">
        <f t="shared" si="38"/>
        <v>0</v>
      </c>
      <c r="W147" s="183">
        <f t="shared" si="39"/>
        <v>0</v>
      </c>
      <c r="X147" s="183">
        <f t="shared" si="40"/>
        <v>0</v>
      </c>
      <c r="Y147" s="184">
        <f t="shared" si="41"/>
        <v>0</v>
      </c>
      <c r="Z147" s="642"/>
      <c r="AA147" s="608"/>
      <c r="AB147" s="608"/>
      <c r="AC147" s="608"/>
      <c r="AD147" s="608"/>
      <c r="AE147" s="608"/>
      <c r="AF147" s="608"/>
      <c r="AG147" s="608"/>
      <c r="AH147" s="608"/>
      <c r="AI147" s="610"/>
      <c r="AJ147" s="610"/>
    </row>
    <row r="148" spans="1:36" ht="18.75" x14ac:dyDescent="0.25">
      <c r="A148" s="648"/>
      <c r="B148" s="651"/>
      <c r="C148" s="654"/>
      <c r="D148" s="656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6"/>
      <c r="S148" s="186"/>
      <c r="T148" s="186"/>
      <c r="U148" s="186"/>
      <c r="V148" s="183">
        <f t="shared" si="38"/>
        <v>0</v>
      </c>
      <c r="W148" s="183">
        <f t="shared" si="39"/>
        <v>0</v>
      </c>
      <c r="X148" s="183">
        <f t="shared" si="40"/>
        <v>0</v>
      </c>
      <c r="Y148" s="184">
        <f t="shared" si="41"/>
        <v>0</v>
      </c>
      <c r="Z148" s="642"/>
      <c r="AA148" s="608"/>
      <c r="AB148" s="608"/>
      <c r="AC148" s="608"/>
      <c r="AD148" s="608"/>
      <c r="AE148" s="608"/>
      <c r="AF148" s="608"/>
      <c r="AG148" s="608"/>
      <c r="AH148" s="608"/>
      <c r="AI148" s="610"/>
      <c r="AJ148" s="610"/>
    </row>
    <row r="149" spans="1:36" ht="18.75" x14ac:dyDescent="0.25">
      <c r="A149" s="648"/>
      <c r="B149" s="651"/>
      <c r="C149" s="654"/>
      <c r="D149" s="656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2"/>
      <c r="S149" s="182"/>
      <c r="T149" s="182"/>
      <c r="U149" s="182"/>
      <c r="V149" s="183">
        <f t="shared" si="38"/>
        <v>0</v>
      </c>
      <c r="W149" s="183">
        <f t="shared" si="39"/>
        <v>0</v>
      </c>
      <c r="X149" s="183">
        <f t="shared" si="40"/>
        <v>0</v>
      </c>
      <c r="Y149" s="184">
        <f t="shared" si="41"/>
        <v>0</v>
      </c>
      <c r="Z149" s="642"/>
      <c r="AA149" s="608"/>
      <c r="AB149" s="608"/>
      <c r="AC149" s="608"/>
      <c r="AD149" s="608"/>
      <c r="AE149" s="608"/>
      <c r="AF149" s="608"/>
      <c r="AG149" s="608"/>
      <c r="AH149" s="608"/>
      <c r="AI149" s="610"/>
      <c r="AJ149" s="610"/>
    </row>
    <row r="150" spans="1:36" ht="18.75" x14ac:dyDescent="0.25">
      <c r="A150" s="648"/>
      <c r="B150" s="651"/>
      <c r="C150" s="654"/>
      <c r="D150" s="656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6"/>
      <c r="S150" s="186"/>
      <c r="T150" s="186"/>
      <c r="U150" s="186"/>
      <c r="V150" s="183">
        <f t="shared" si="38"/>
        <v>0</v>
      </c>
      <c r="W150" s="183">
        <f t="shared" si="39"/>
        <v>0</v>
      </c>
      <c r="X150" s="183">
        <f t="shared" si="40"/>
        <v>0</v>
      </c>
      <c r="Y150" s="184">
        <f t="shared" si="41"/>
        <v>0</v>
      </c>
      <c r="Z150" s="642"/>
      <c r="AA150" s="608"/>
      <c r="AB150" s="608"/>
      <c r="AC150" s="608"/>
      <c r="AD150" s="608"/>
      <c r="AE150" s="608"/>
      <c r="AF150" s="608"/>
      <c r="AG150" s="608"/>
      <c r="AH150" s="608"/>
      <c r="AI150" s="610"/>
      <c r="AJ150" s="610"/>
    </row>
    <row r="151" spans="1:36" ht="18.75" x14ac:dyDescent="0.25">
      <c r="A151" s="648"/>
      <c r="B151" s="651"/>
      <c r="C151" s="654"/>
      <c r="D151" s="656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2"/>
      <c r="S151" s="182"/>
      <c r="T151" s="182"/>
      <c r="U151" s="182"/>
      <c r="V151" s="183">
        <f t="shared" si="38"/>
        <v>0</v>
      </c>
      <c r="W151" s="183">
        <f t="shared" si="39"/>
        <v>0</v>
      </c>
      <c r="X151" s="183">
        <f t="shared" si="40"/>
        <v>0</v>
      </c>
      <c r="Y151" s="184">
        <f t="shared" si="41"/>
        <v>0</v>
      </c>
      <c r="Z151" s="642"/>
      <c r="AA151" s="608"/>
      <c r="AB151" s="608"/>
      <c r="AC151" s="608"/>
      <c r="AD151" s="608"/>
      <c r="AE151" s="608"/>
      <c r="AF151" s="608"/>
      <c r="AG151" s="608"/>
      <c r="AH151" s="608"/>
      <c r="AI151" s="610"/>
      <c r="AJ151" s="610"/>
    </row>
    <row r="152" spans="1:36" ht="18.75" x14ac:dyDescent="0.25">
      <c r="A152" s="648"/>
      <c r="B152" s="651"/>
      <c r="C152" s="654"/>
      <c r="D152" s="656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6"/>
      <c r="S152" s="186"/>
      <c r="T152" s="186"/>
      <c r="U152" s="186"/>
      <c r="V152" s="183">
        <f t="shared" si="38"/>
        <v>0</v>
      </c>
      <c r="W152" s="183">
        <f t="shared" si="39"/>
        <v>0</v>
      </c>
      <c r="X152" s="183">
        <f t="shared" si="40"/>
        <v>0</v>
      </c>
      <c r="Y152" s="184">
        <f t="shared" si="41"/>
        <v>0</v>
      </c>
      <c r="Z152" s="642"/>
      <c r="AA152" s="608"/>
      <c r="AB152" s="608"/>
      <c r="AC152" s="608"/>
      <c r="AD152" s="608"/>
      <c r="AE152" s="608"/>
      <c r="AF152" s="608"/>
      <c r="AG152" s="608"/>
      <c r="AH152" s="608"/>
      <c r="AI152" s="610"/>
      <c r="AJ152" s="610"/>
    </row>
    <row r="153" spans="1:36" ht="18.75" x14ac:dyDescent="0.25">
      <c r="A153" s="648"/>
      <c r="B153" s="651"/>
      <c r="C153" s="654"/>
      <c r="D153" s="656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2"/>
      <c r="S153" s="182"/>
      <c r="T153" s="182"/>
      <c r="U153" s="182"/>
      <c r="V153" s="183">
        <f t="shared" si="38"/>
        <v>0</v>
      </c>
      <c r="W153" s="183">
        <f t="shared" si="39"/>
        <v>0</v>
      </c>
      <c r="X153" s="183">
        <f t="shared" si="40"/>
        <v>0</v>
      </c>
      <c r="Y153" s="184">
        <f t="shared" si="41"/>
        <v>0</v>
      </c>
      <c r="Z153" s="642"/>
      <c r="AA153" s="608"/>
      <c r="AB153" s="608"/>
      <c r="AC153" s="608"/>
      <c r="AD153" s="608"/>
      <c r="AE153" s="608"/>
      <c r="AF153" s="608"/>
      <c r="AG153" s="608"/>
      <c r="AH153" s="608"/>
      <c r="AI153" s="610"/>
      <c r="AJ153" s="610"/>
    </row>
    <row r="154" spans="1:36" ht="18.75" x14ac:dyDescent="0.25">
      <c r="A154" s="648"/>
      <c r="B154" s="651"/>
      <c r="C154" s="654"/>
      <c r="D154" s="656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6"/>
      <c r="S154" s="186"/>
      <c r="T154" s="186"/>
      <c r="U154" s="186"/>
      <c r="V154" s="183">
        <f t="shared" si="38"/>
        <v>0</v>
      </c>
      <c r="W154" s="183">
        <f t="shared" si="39"/>
        <v>0</v>
      </c>
      <c r="X154" s="183">
        <f t="shared" si="40"/>
        <v>0</v>
      </c>
      <c r="Y154" s="184">
        <f t="shared" si="41"/>
        <v>0</v>
      </c>
      <c r="Z154" s="642"/>
      <c r="AA154" s="608"/>
      <c r="AB154" s="608"/>
      <c r="AC154" s="608"/>
      <c r="AD154" s="608"/>
      <c r="AE154" s="608"/>
      <c r="AF154" s="608"/>
      <c r="AG154" s="608"/>
      <c r="AH154" s="608"/>
      <c r="AI154" s="610"/>
      <c r="AJ154" s="610"/>
    </row>
    <row r="155" spans="1:36" ht="18.75" x14ac:dyDescent="0.25">
      <c r="A155" s="648"/>
      <c r="B155" s="651"/>
      <c r="C155" s="654"/>
      <c r="D155" s="656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2"/>
      <c r="S155" s="182"/>
      <c r="T155" s="182"/>
      <c r="U155" s="182"/>
      <c r="V155" s="183">
        <f t="shared" si="38"/>
        <v>0</v>
      </c>
      <c r="W155" s="183">
        <f t="shared" si="39"/>
        <v>0</v>
      </c>
      <c r="X155" s="183">
        <f t="shared" si="40"/>
        <v>0</v>
      </c>
      <c r="Y155" s="184">
        <f t="shared" si="41"/>
        <v>0</v>
      </c>
      <c r="Z155" s="642"/>
      <c r="AA155" s="608"/>
      <c r="AB155" s="608"/>
      <c r="AC155" s="608"/>
      <c r="AD155" s="608"/>
      <c r="AE155" s="608"/>
      <c r="AF155" s="608"/>
      <c r="AG155" s="608"/>
      <c r="AH155" s="608"/>
      <c r="AI155" s="610"/>
      <c r="AJ155" s="610"/>
    </row>
    <row r="156" spans="1:36" ht="18.75" x14ac:dyDescent="0.25">
      <c r="A156" s="648"/>
      <c r="B156" s="651"/>
      <c r="C156" s="654"/>
      <c r="D156" s="656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6"/>
      <c r="S156" s="186"/>
      <c r="T156" s="186"/>
      <c r="U156" s="186"/>
      <c r="V156" s="183">
        <f t="shared" si="38"/>
        <v>0</v>
      </c>
      <c r="W156" s="183">
        <f t="shared" si="39"/>
        <v>0</v>
      </c>
      <c r="X156" s="183">
        <f t="shared" si="40"/>
        <v>0</v>
      </c>
      <c r="Y156" s="184">
        <f t="shared" si="41"/>
        <v>0</v>
      </c>
      <c r="Z156" s="642"/>
      <c r="AA156" s="608"/>
      <c r="AB156" s="608"/>
      <c r="AC156" s="608"/>
      <c r="AD156" s="608"/>
      <c r="AE156" s="608"/>
      <c r="AF156" s="608"/>
      <c r="AG156" s="608"/>
      <c r="AH156" s="608"/>
      <c r="AI156" s="610"/>
      <c r="AJ156" s="610"/>
    </row>
    <row r="157" spans="1:36" ht="18.75" x14ac:dyDescent="0.25">
      <c r="A157" s="648"/>
      <c r="B157" s="651"/>
      <c r="C157" s="654"/>
      <c r="D157" s="656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2"/>
      <c r="S157" s="182"/>
      <c r="T157" s="182"/>
      <c r="U157" s="182"/>
      <c r="V157" s="183">
        <f t="shared" si="38"/>
        <v>0</v>
      </c>
      <c r="W157" s="183">
        <f t="shared" si="39"/>
        <v>0</v>
      </c>
      <c r="X157" s="183">
        <f t="shared" si="40"/>
        <v>0</v>
      </c>
      <c r="Y157" s="184">
        <f t="shared" si="41"/>
        <v>0</v>
      </c>
      <c r="Z157" s="642"/>
      <c r="AA157" s="608"/>
      <c r="AB157" s="608"/>
      <c r="AC157" s="608"/>
      <c r="AD157" s="608"/>
      <c r="AE157" s="608"/>
      <c r="AF157" s="608"/>
      <c r="AG157" s="608"/>
      <c r="AH157" s="608"/>
      <c r="AI157" s="610"/>
      <c r="AJ157" s="610"/>
    </row>
    <row r="158" spans="1:36" ht="18.75" x14ac:dyDescent="0.25">
      <c r="A158" s="648"/>
      <c r="B158" s="651"/>
      <c r="C158" s="654"/>
      <c r="D158" s="656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6"/>
      <c r="S158" s="186"/>
      <c r="T158" s="186"/>
      <c r="U158" s="186"/>
      <c r="V158" s="183">
        <f t="shared" si="38"/>
        <v>0</v>
      </c>
      <c r="W158" s="183">
        <f t="shared" si="39"/>
        <v>0</v>
      </c>
      <c r="X158" s="183">
        <f t="shared" si="40"/>
        <v>0</v>
      </c>
      <c r="Y158" s="184">
        <f t="shared" si="41"/>
        <v>0</v>
      </c>
      <c r="Z158" s="642"/>
      <c r="AA158" s="608"/>
      <c r="AB158" s="608"/>
      <c r="AC158" s="608"/>
      <c r="AD158" s="608"/>
      <c r="AE158" s="608"/>
      <c r="AF158" s="608"/>
      <c r="AG158" s="608"/>
      <c r="AH158" s="608"/>
      <c r="AI158" s="610"/>
      <c r="AJ158" s="610"/>
    </row>
    <row r="159" spans="1:36" ht="18.75" x14ac:dyDescent="0.25">
      <c r="A159" s="648"/>
      <c r="B159" s="651"/>
      <c r="C159" s="654"/>
      <c r="D159" s="656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2"/>
      <c r="S159" s="182"/>
      <c r="T159" s="182"/>
      <c r="U159" s="182"/>
      <c r="V159" s="183">
        <f t="shared" si="38"/>
        <v>0</v>
      </c>
      <c r="W159" s="183">
        <f t="shared" si="39"/>
        <v>0</v>
      </c>
      <c r="X159" s="183">
        <f t="shared" si="40"/>
        <v>0</v>
      </c>
      <c r="Y159" s="184">
        <f t="shared" si="41"/>
        <v>0</v>
      </c>
      <c r="Z159" s="642"/>
      <c r="AA159" s="608"/>
      <c r="AB159" s="608"/>
      <c r="AC159" s="608"/>
      <c r="AD159" s="608"/>
      <c r="AE159" s="608"/>
      <c r="AF159" s="608"/>
      <c r="AG159" s="608"/>
      <c r="AH159" s="608"/>
      <c r="AI159" s="610"/>
      <c r="AJ159" s="610"/>
    </row>
    <row r="160" spans="1:36" ht="18.75" x14ac:dyDescent="0.25">
      <c r="A160" s="648"/>
      <c r="B160" s="651"/>
      <c r="C160" s="654"/>
      <c r="D160" s="656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6"/>
      <c r="S160" s="186"/>
      <c r="T160" s="186"/>
      <c r="U160" s="186"/>
      <c r="V160" s="183">
        <f t="shared" si="38"/>
        <v>0</v>
      </c>
      <c r="W160" s="183">
        <f t="shared" si="39"/>
        <v>0</v>
      </c>
      <c r="X160" s="183">
        <f t="shared" si="40"/>
        <v>0</v>
      </c>
      <c r="Y160" s="184">
        <f t="shared" si="41"/>
        <v>0</v>
      </c>
      <c r="Z160" s="642"/>
      <c r="AA160" s="608"/>
      <c r="AB160" s="608"/>
      <c r="AC160" s="608"/>
      <c r="AD160" s="608"/>
      <c r="AE160" s="608"/>
      <c r="AF160" s="608"/>
      <c r="AG160" s="608"/>
      <c r="AH160" s="608"/>
      <c r="AI160" s="610"/>
      <c r="AJ160" s="610"/>
    </row>
    <row r="161" spans="1:36" ht="18.75" x14ac:dyDescent="0.25">
      <c r="A161" s="648"/>
      <c r="B161" s="651"/>
      <c r="C161" s="654"/>
      <c r="D161" s="656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2"/>
      <c r="S161" s="182"/>
      <c r="T161" s="182"/>
      <c r="U161" s="182"/>
      <c r="V161" s="183">
        <f t="shared" si="38"/>
        <v>0</v>
      </c>
      <c r="W161" s="183">
        <f t="shared" si="39"/>
        <v>0</v>
      </c>
      <c r="X161" s="183">
        <f t="shared" si="40"/>
        <v>0</v>
      </c>
      <c r="Y161" s="184">
        <f t="shared" si="41"/>
        <v>0</v>
      </c>
      <c r="Z161" s="642"/>
      <c r="AA161" s="608"/>
      <c r="AB161" s="608"/>
      <c r="AC161" s="608"/>
      <c r="AD161" s="608"/>
      <c r="AE161" s="608"/>
      <c r="AF161" s="608"/>
      <c r="AG161" s="608"/>
      <c r="AH161" s="608"/>
      <c r="AI161" s="610"/>
      <c r="AJ161" s="610"/>
    </row>
    <row r="162" spans="1:36" ht="18.75" x14ac:dyDescent="0.25">
      <c r="A162" s="648"/>
      <c r="B162" s="651"/>
      <c r="C162" s="654"/>
      <c r="D162" s="656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6"/>
      <c r="S162" s="186"/>
      <c r="T162" s="186"/>
      <c r="U162" s="186"/>
      <c r="V162" s="183">
        <f t="shared" si="38"/>
        <v>0</v>
      </c>
      <c r="W162" s="183">
        <f t="shared" si="39"/>
        <v>0</v>
      </c>
      <c r="X162" s="183">
        <f t="shared" si="40"/>
        <v>0</v>
      </c>
      <c r="Y162" s="184">
        <f t="shared" si="41"/>
        <v>0</v>
      </c>
      <c r="Z162" s="642"/>
      <c r="AA162" s="608"/>
      <c r="AB162" s="608"/>
      <c r="AC162" s="608"/>
      <c r="AD162" s="608"/>
      <c r="AE162" s="608"/>
      <c r="AF162" s="608"/>
      <c r="AG162" s="608"/>
      <c r="AH162" s="608"/>
      <c r="AI162" s="610"/>
      <c r="AJ162" s="610"/>
    </row>
    <row r="163" spans="1:36" ht="19.5" thickBot="1" x14ac:dyDescent="0.3">
      <c r="A163" s="649"/>
      <c r="B163" s="652"/>
      <c r="C163" s="655"/>
      <c r="D163" s="657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3"/>
      <c r="S163" s="193"/>
      <c r="T163" s="193"/>
      <c r="U163" s="193"/>
      <c r="V163" s="194">
        <f t="shared" si="38"/>
        <v>0</v>
      </c>
      <c r="W163" s="194">
        <f t="shared" si="39"/>
        <v>0</v>
      </c>
      <c r="X163" s="194">
        <f t="shared" si="40"/>
        <v>0</v>
      </c>
      <c r="Y163" s="195">
        <f t="shared" si="41"/>
        <v>0</v>
      </c>
      <c r="Z163" s="643"/>
      <c r="AA163" s="631"/>
      <c r="AB163" s="631"/>
      <c r="AC163" s="631"/>
      <c r="AD163" s="631"/>
      <c r="AE163" s="631"/>
      <c r="AF163" s="631"/>
      <c r="AG163" s="631"/>
      <c r="AH163" s="631"/>
      <c r="AI163" s="611"/>
      <c r="AJ163" s="611"/>
    </row>
    <row r="164" spans="1:36" ht="18.75" x14ac:dyDescent="0.25">
      <c r="A164" s="647">
        <v>9</v>
      </c>
      <c r="B164" s="650" t="s">
        <v>108</v>
      </c>
      <c r="C164" s="653" t="s">
        <v>104</v>
      </c>
      <c r="D164" s="653">
        <f>250*0.9</f>
        <v>225</v>
      </c>
      <c r="E164" s="187" t="s">
        <v>357</v>
      </c>
      <c r="F164" s="187">
        <v>11.1</v>
      </c>
      <c r="G164" s="187">
        <v>6.9</v>
      </c>
      <c r="H164" s="187">
        <v>1.2</v>
      </c>
      <c r="I164" s="187">
        <v>1</v>
      </c>
      <c r="J164" s="187">
        <v>1</v>
      </c>
      <c r="K164" s="187">
        <v>8.3000000000000007</v>
      </c>
      <c r="L164" s="188">
        <v>1</v>
      </c>
      <c r="M164" s="188">
        <v>15.7</v>
      </c>
      <c r="N164" s="188">
        <v>2.5</v>
      </c>
      <c r="O164" s="188">
        <v>11.5</v>
      </c>
      <c r="P164" s="188">
        <v>22.1</v>
      </c>
      <c r="Q164" s="188">
        <v>12.4</v>
      </c>
      <c r="R164" s="189">
        <v>380</v>
      </c>
      <c r="S164" s="189">
        <v>380</v>
      </c>
      <c r="T164" s="189">
        <v>380</v>
      </c>
      <c r="U164" s="189">
        <v>380</v>
      </c>
      <c r="V164" s="190">
        <f t="shared" si="38"/>
        <v>6.3999999999999995</v>
      </c>
      <c r="W164" s="190">
        <f t="shared" si="39"/>
        <v>3.4333333333333336</v>
      </c>
      <c r="X164" s="190">
        <f t="shared" si="40"/>
        <v>6.3999999999999995</v>
      </c>
      <c r="Y164" s="191">
        <f t="shared" si="41"/>
        <v>15.333333333333334</v>
      </c>
      <c r="Z164" s="641">
        <f t="shared" ref="Z164:AB164" si="47">SUM(V164:V183)</f>
        <v>25.4</v>
      </c>
      <c r="AA164" s="630">
        <f t="shared" si="47"/>
        <v>30.266666666666666</v>
      </c>
      <c r="AB164" s="630">
        <f t="shared" si="47"/>
        <v>35.266666666666666</v>
      </c>
      <c r="AC164" s="630">
        <f>SUM(Y164:Y183)</f>
        <v>43.466666666666669</v>
      </c>
      <c r="AD164" s="607">
        <f t="shared" ref="AD164" si="48">Z164*0.38*0.9*SQRT(3)</f>
        <v>15.045978955189321</v>
      </c>
      <c r="AE164" s="607">
        <f t="shared" si="29"/>
        <v>17.928804319306963</v>
      </c>
      <c r="AF164" s="607">
        <f t="shared" si="29"/>
        <v>20.890611200249744</v>
      </c>
      <c r="AG164" s="607">
        <f t="shared" si="29"/>
        <v>25.7479744849959</v>
      </c>
      <c r="AH164" s="630">
        <f t="shared" ref="AH164" si="49">MAX(Z164:AC183)</f>
        <v>43.466666666666669</v>
      </c>
      <c r="AI164" s="609">
        <f t="shared" ref="AI164" si="50">AH164*0.38*0.9*SQRT(3)</f>
        <v>25.7479744849959</v>
      </c>
      <c r="AJ164" s="609">
        <f t="shared" ref="AJ164" si="51">D164-AI164</f>
        <v>199.25202551500411</v>
      </c>
    </row>
    <row r="165" spans="1:36" ht="18.75" x14ac:dyDescent="0.25">
      <c r="A165" s="648"/>
      <c r="B165" s="651"/>
      <c r="C165" s="654"/>
      <c r="D165" s="656"/>
      <c r="E165" s="180" t="s">
        <v>358</v>
      </c>
      <c r="F165" s="180">
        <v>25.4</v>
      </c>
      <c r="G165" s="180">
        <v>11</v>
      </c>
      <c r="H165" s="180">
        <v>20.6</v>
      </c>
      <c r="I165" s="180">
        <v>23.4</v>
      </c>
      <c r="J165" s="180">
        <v>13.1</v>
      </c>
      <c r="K165" s="180">
        <v>44</v>
      </c>
      <c r="L165" s="181">
        <v>34.299999999999997</v>
      </c>
      <c r="M165" s="181">
        <v>11.4</v>
      </c>
      <c r="N165" s="181">
        <v>40.9</v>
      </c>
      <c r="O165" s="181">
        <v>30.7</v>
      </c>
      <c r="P165" s="181">
        <v>13.3</v>
      </c>
      <c r="Q165" s="181">
        <v>40.4</v>
      </c>
      <c r="R165" s="182">
        <v>380</v>
      </c>
      <c r="S165" s="182">
        <v>380</v>
      </c>
      <c r="T165" s="182">
        <v>380</v>
      </c>
      <c r="U165" s="182">
        <v>380</v>
      </c>
      <c r="V165" s="183">
        <f t="shared" si="38"/>
        <v>19</v>
      </c>
      <c r="W165" s="183">
        <f t="shared" si="39"/>
        <v>26.833333333333332</v>
      </c>
      <c r="X165" s="183">
        <f t="shared" si="40"/>
        <v>28.866666666666664</v>
      </c>
      <c r="Y165" s="184">
        <f t="shared" si="41"/>
        <v>28.133333333333336</v>
      </c>
      <c r="Z165" s="642"/>
      <c r="AA165" s="608"/>
      <c r="AB165" s="608"/>
      <c r="AC165" s="608"/>
      <c r="AD165" s="608"/>
      <c r="AE165" s="608"/>
      <c r="AF165" s="608"/>
      <c r="AG165" s="608"/>
      <c r="AH165" s="608"/>
      <c r="AI165" s="610"/>
      <c r="AJ165" s="610"/>
    </row>
    <row r="166" spans="1:36" ht="18.75" x14ac:dyDescent="0.25">
      <c r="A166" s="648"/>
      <c r="B166" s="651"/>
      <c r="C166" s="654"/>
      <c r="D166" s="656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6"/>
      <c r="S166" s="186"/>
      <c r="T166" s="186"/>
      <c r="U166" s="186"/>
      <c r="V166" s="183">
        <f t="shared" si="38"/>
        <v>0</v>
      </c>
      <c r="W166" s="183">
        <f t="shared" si="39"/>
        <v>0</v>
      </c>
      <c r="X166" s="183">
        <f t="shared" si="40"/>
        <v>0</v>
      </c>
      <c r="Y166" s="184">
        <f t="shared" si="41"/>
        <v>0</v>
      </c>
      <c r="Z166" s="642"/>
      <c r="AA166" s="608"/>
      <c r="AB166" s="608"/>
      <c r="AC166" s="608"/>
      <c r="AD166" s="608"/>
      <c r="AE166" s="608"/>
      <c r="AF166" s="608"/>
      <c r="AG166" s="608"/>
      <c r="AH166" s="608"/>
      <c r="AI166" s="610"/>
      <c r="AJ166" s="610"/>
    </row>
    <row r="167" spans="1:36" ht="18.75" x14ac:dyDescent="0.25">
      <c r="A167" s="648"/>
      <c r="B167" s="651"/>
      <c r="C167" s="654"/>
      <c r="D167" s="656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2"/>
      <c r="S167" s="182"/>
      <c r="T167" s="182"/>
      <c r="U167" s="182"/>
      <c r="V167" s="183">
        <f t="shared" si="38"/>
        <v>0</v>
      </c>
      <c r="W167" s="183">
        <f t="shared" si="39"/>
        <v>0</v>
      </c>
      <c r="X167" s="183">
        <f t="shared" si="40"/>
        <v>0</v>
      </c>
      <c r="Y167" s="184">
        <f t="shared" si="41"/>
        <v>0</v>
      </c>
      <c r="Z167" s="642"/>
      <c r="AA167" s="608"/>
      <c r="AB167" s="608"/>
      <c r="AC167" s="608"/>
      <c r="AD167" s="608"/>
      <c r="AE167" s="608"/>
      <c r="AF167" s="608"/>
      <c r="AG167" s="608"/>
      <c r="AH167" s="608"/>
      <c r="AI167" s="610"/>
      <c r="AJ167" s="610"/>
    </row>
    <row r="168" spans="1:36" ht="18.75" x14ac:dyDescent="0.25">
      <c r="A168" s="648"/>
      <c r="B168" s="651"/>
      <c r="C168" s="654"/>
      <c r="D168" s="656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6"/>
      <c r="S168" s="186"/>
      <c r="T168" s="186"/>
      <c r="U168" s="186"/>
      <c r="V168" s="183">
        <f t="shared" si="38"/>
        <v>0</v>
      </c>
      <c r="W168" s="183">
        <f t="shared" si="39"/>
        <v>0</v>
      </c>
      <c r="X168" s="183">
        <f t="shared" si="40"/>
        <v>0</v>
      </c>
      <c r="Y168" s="184">
        <f t="shared" si="41"/>
        <v>0</v>
      </c>
      <c r="Z168" s="642"/>
      <c r="AA168" s="608"/>
      <c r="AB168" s="608"/>
      <c r="AC168" s="608"/>
      <c r="AD168" s="608"/>
      <c r="AE168" s="608"/>
      <c r="AF168" s="608"/>
      <c r="AG168" s="608"/>
      <c r="AH168" s="608"/>
      <c r="AI168" s="610"/>
      <c r="AJ168" s="610"/>
    </row>
    <row r="169" spans="1:36" ht="18.75" x14ac:dyDescent="0.25">
      <c r="A169" s="648"/>
      <c r="B169" s="651"/>
      <c r="C169" s="654"/>
      <c r="D169" s="656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2"/>
      <c r="S169" s="182"/>
      <c r="T169" s="182"/>
      <c r="U169" s="182"/>
      <c r="V169" s="183">
        <f t="shared" si="38"/>
        <v>0</v>
      </c>
      <c r="W169" s="183">
        <f t="shared" si="39"/>
        <v>0</v>
      </c>
      <c r="X169" s="183">
        <f t="shared" si="40"/>
        <v>0</v>
      </c>
      <c r="Y169" s="184">
        <f t="shared" si="41"/>
        <v>0</v>
      </c>
      <c r="Z169" s="642"/>
      <c r="AA169" s="608"/>
      <c r="AB169" s="608"/>
      <c r="AC169" s="608"/>
      <c r="AD169" s="608"/>
      <c r="AE169" s="608"/>
      <c r="AF169" s="608"/>
      <c r="AG169" s="608"/>
      <c r="AH169" s="608"/>
      <c r="AI169" s="610"/>
      <c r="AJ169" s="610"/>
    </row>
    <row r="170" spans="1:36" ht="18.75" x14ac:dyDescent="0.25">
      <c r="A170" s="648"/>
      <c r="B170" s="651"/>
      <c r="C170" s="654"/>
      <c r="D170" s="656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6"/>
      <c r="S170" s="186"/>
      <c r="T170" s="186"/>
      <c r="U170" s="186"/>
      <c r="V170" s="183">
        <f t="shared" si="38"/>
        <v>0</v>
      </c>
      <c r="W170" s="183">
        <f t="shared" si="39"/>
        <v>0</v>
      </c>
      <c r="X170" s="183">
        <f t="shared" si="40"/>
        <v>0</v>
      </c>
      <c r="Y170" s="184">
        <f t="shared" si="41"/>
        <v>0</v>
      </c>
      <c r="Z170" s="642"/>
      <c r="AA170" s="608"/>
      <c r="AB170" s="608"/>
      <c r="AC170" s="608"/>
      <c r="AD170" s="608"/>
      <c r="AE170" s="608"/>
      <c r="AF170" s="608"/>
      <c r="AG170" s="608"/>
      <c r="AH170" s="608"/>
      <c r="AI170" s="610"/>
      <c r="AJ170" s="610"/>
    </row>
    <row r="171" spans="1:36" ht="18.75" x14ac:dyDescent="0.25">
      <c r="A171" s="648"/>
      <c r="B171" s="651"/>
      <c r="C171" s="654"/>
      <c r="D171" s="656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2"/>
      <c r="S171" s="182"/>
      <c r="T171" s="182"/>
      <c r="U171" s="182"/>
      <c r="V171" s="183">
        <f t="shared" si="38"/>
        <v>0</v>
      </c>
      <c r="W171" s="183">
        <f t="shared" si="39"/>
        <v>0</v>
      </c>
      <c r="X171" s="183">
        <f t="shared" si="40"/>
        <v>0</v>
      </c>
      <c r="Y171" s="184">
        <f t="shared" si="41"/>
        <v>0</v>
      </c>
      <c r="Z171" s="642"/>
      <c r="AA171" s="608"/>
      <c r="AB171" s="608"/>
      <c r="AC171" s="608"/>
      <c r="AD171" s="608"/>
      <c r="AE171" s="608"/>
      <c r="AF171" s="608"/>
      <c r="AG171" s="608"/>
      <c r="AH171" s="608"/>
      <c r="AI171" s="610"/>
      <c r="AJ171" s="610"/>
    </row>
    <row r="172" spans="1:36" ht="18.75" x14ac:dyDescent="0.25">
      <c r="A172" s="648"/>
      <c r="B172" s="651"/>
      <c r="C172" s="654"/>
      <c r="D172" s="656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6"/>
      <c r="S172" s="186"/>
      <c r="T172" s="186"/>
      <c r="U172" s="186"/>
      <c r="V172" s="183">
        <f t="shared" si="38"/>
        <v>0</v>
      </c>
      <c r="W172" s="183">
        <f t="shared" si="39"/>
        <v>0</v>
      </c>
      <c r="X172" s="183">
        <f t="shared" si="40"/>
        <v>0</v>
      </c>
      <c r="Y172" s="184">
        <f t="shared" si="41"/>
        <v>0</v>
      </c>
      <c r="Z172" s="642"/>
      <c r="AA172" s="608"/>
      <c r="AB172" s="608"/>
      <c r="AC172" s="608"/>
      <c r="AD172" s="608"/>
      <c r="AE172" s="608"/>
      <c r="AF172" s="608"/>
      <c r="AG172" s="608"/>
      <c r="AH172" s="608"/>
      <c r="AI172" s="610"/>
      <c r="AJ172" s="610"/>
    </row>
    <row r="173" spans="1:36" ht="18.75" x14ac:dyDescent="0.25">
      <c r="A173" s="648"/>
      <c r="B173" s="651"/>
      <c r="C173" s="654"/>
      <c r="D173" s="656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2"/>
      <c r="S173" s="182"/>
      <c r="T173" s="182"/>
      <c r="U173" s="182"/>
      <c r="V173" s="183">
        <f t="shared" si="38"/>
        <v>0</v>
      </c>
      <c r="W173" s="183">
        <f t="shared" si="39"/>
        <v>0</v>
      </c>
      <c r="X173" s="183">
        <f t="shared" si="40"/>
        <v>0</v>
      </c>
      <c r="Y173" s="184">
        <f t="shared" si="41"/>
        <v>0</v>
      </c>
      <c r="Z173" s="642"/>
      <c r="AA173" s="608"/>
      <c r="AB173" s="608"/>
      <c r="AC173" s="608"/>
      <c r="AD173" s="608"/>
      <c r="AE173" s="608"/>
      <c r="AF173" s="608"/>
      <c r="AG173" s="608"/>
      <c r="AH173" s="608"/>
      <c r="AI173" s="610"/>
      <c r="AJ173" s="610"/>
    </row>
    <row r="174" spans="1:36" ht="18.75" x14ac:dyDescent="0.25">
      <c r="A174" s="648"/>
      <c r="B174" s="651"/>
      <c r="C174" s="654"/>
      <c r="D174" s="656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6"/>
      <c r="S174" s="186"/>
      <c r="T174" s="186"/>
      <c r="U174" s="186"/>
      <c r="V174" s="183">
        <f t="shared" si="38"/>
        <v>0</v>
      </c>
      <c r="W174" s="183">
        <f t="shared" si="39"/>
        <v>0</v>
      </c>
      <c r="X174" s="183">
        <f t="shared" si="40"/>
        <v>0</v>
      </c>
      <c r="Y174" s="184">
        <f t="shared" si="41"/>
        <v>0</v>
      </c>
      <c r="Z174" s="642"/>
      <c r="AA174" s="608"/>
      <c r="AB174" s="608"/>
      <c r="AC174" s="608"/>
      <c r="AD174" s="608"/>
      <c r="AE174" s="608"/>
      <c r="AF174" s="608"/>
      <c r="AG174" s="608"/>
      <c r="AH174" s="608"/>
      <c r="AI174" s="610"/>
      <c r="AJ174" s="610"/>
    </row>
    <row r="175" spans="1:36" ht="18.75" x14ac:dyDescent="0.25">
      <c r="A175" s="648"/>
      <c r="B175" s="651"/>
      <c r="C175" s="654"/>
      <c r="D175" s="656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2"/>
      <c r="S175" s="182"/>
      <c r="T175" s="182"/>
      <c r="U175" s="182"/>
      <c r="V175" s="183">
        <f t="shared" si="38"/>
        <v>0</v>
      </c>
      <c r="W175" s="183">
        <f t="shared" si="39"/>
        <v>0</v>
      </c>
      <c r="X175" s="183">
        <f t="shared" si="40"/>
        <v>0</v>
      </c>
      <c r="Y175" s="184">
        <f t="shared" si="41"/>
        <v>0</v>
      </c>
      <c r="Z175" s="642"/>
      <c r="AA175" s="608"/>
      <c r="AB175" s="608"/>
      <c r="AC175" s="608"/>
      <c r="AD175" s="608"/>
      <c r="AE175" s="608"/>
      <c r="AF175" s="608"/>
      <c r="AG175" s="608"/>
      <c r="AH175" s="608"/>
      <c r="AI175" s="610"/>
      <c r="AJ175" s="610"/>
    </row>
    <row r="176" spans="1:36" ht="18.75" x14ac:dyDescent="0.25">
      <c r="A176" s="648"/>
      <c r="B176" s="651"/>
      <c r="C176" s="654"/>
      <c r="D176" s="656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6"/>
      <c r="S176" s="186"/>
      <c r="T176" s="186"/>
      <c r="U176" s="186"/>
      <c r="V176" s="183">
        <f t="shared" si="38"/>
        <v>0</v>
      </c>
      <c r="W176" s="183">
        <f t="shared" si="39"/>
        <v>0</v>
      </c>
      <c r="X176" s="183">
        <f t="shared" si="40"/>
        <v>0</v>
      </c>
      <c r="Y176" s="184">
        <f t="shared" si="41"/>
        <v>0</v>
      </c>
      <c r="Z176" s="642"/>
      <c r="AA176" s="608"/>
      <c r="AB176" s="608"/>
      <c r="AC176" s="608"/>
      <c r="AD176" s="608"/>
      <c r="AE176" s="608"/>
      <c r="AF176" s="608"/>
      <c r="AG176" s="608"/>
      <c r="AH176" s="608"/>
      <c r="AI176" s="610"/>
      <c r="AJ176" s="610"/>
    </row>
    <row r="177" spans="1:36" ht="18.75" x14ac:dyDescent="0.25">
      <c r="A177" s="648"/>
      <c r="B177" s="651"/>
      <c r="C177" s="654"/>
      <c r="D177" s="656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2"/>
      <c r="S177" s="182"/>
      <c r="T177" s="182"/>
      <c r="U177" s="182"/>
      <c r="V177" s="183">
        <f t="shared" si="38"/>
        <v>0</v>
      </c>
      <c r="W177" s="183">
        <f t="shared" si="39"/>
        <v>0</v>
      </c>
      <c r="X177" s="183">
        <f t="shared" si="40"/>
        <v>0</v>
      </c>
      <c r="Y177" s="184">
        <f t="shared" si="41"/>
        <v>0</v>
      </c>
      <c r="Z177" s="642"/>
      <c r="AA177" s="608"/>
      <c r="AB177" s="608"/>
      <c r="AC177" s="608"/>
      <c r="AD177" s="608"/>
      <c r="AE177" s="608"/>
      <c r="AF177" s="608"/>
      <c r="AG177" s="608"/>
      <c r="AH177" s="608"/>
      <c r="AI177" s="610"/>
      <c r="AJ177" s="610"/>
    </row>
    <row r="178" spans="1:36" ht="18.75" x14ac:dyDescent="0.25">
      <c r="A178" s="648"/>
      <c r="B178" s="651"/>
      <c r="C178" s="654"/>
      <c r="D178" s="656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6"/>
      <c r="S178" s="186"/>
      <c r="T178" s="186"/>
      <c r="U178" s="186"/>
      <c r="V178" s="183">
        <f t="shared" si="38"/>
        <v>0</v>
      </c>
      <c r="W178" s="183">
        <f t="shared" si="39"/>
        <v>0</v>
      </c>
      <c r="X178" s="183">
        <f t="shared" si="40"/>
        <v>0</v>
      </c>
      <c r="Y178" s="184">
        <f t="shared" si="41"/>
        <v>0</v>
      </c>
      <c r="Z178" s="642"/>
      <c r="AA178" s="608"/>
      <c r="AB178" s="608"/>
      <c r="AC178" s="608"/>
      <c r="AD178" s="608"/>
      <c r="AE178" s="608"/>
      <c r="AF178" s="608"/>
      <c r="AG178" s="608"/>
      <c r="AH178" s="608"/>
      <c r="AI178" s="610"/>
      <c r="AJ178" s="610"/>
    </row>
    <row r="179" spans="1:36" ht="18.75" x14ac:dyDescent="0.25">
      <c r="A179" s="648"/>
      <c r="B179" s="651"/>
      <c r="C179" s="654"/>
      <c r="D179" s="656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2"/>
      <c r="S179" s="182"/>
      <c r="T179" s="182"/>
      <c r="U179" s="182"/>
      <c r="V179" s="183">
        <f t="shared" si="38"/>
        <v>0</v>
      </c>
      <c r="W179" s="183">
        <f t="shared" si="39"/>
        <v>0</v>
      </c>
      <c r="X179" s="183">
        <f t="shared" si="40"/>
        <v>0</v>
      </c>
      <c r="Y179" s="184">
        <f t="shared" si="41"/>
        <v>0</v>
      </c>
      <c r="Z179" s="642"/>
      <c r="AA179" s="608"/>
      <c r="AB179" s="608"/>
      <c r="AC179" s="608"/>
      <c r="AD179" s="608"/>
      <c r="AE179" s="608"/>
      <c r="AF179" s="608"/>
      <c r="AG179" s="608"/>
      <c r="AH179" s="608"/>
      <c r="AI179" s="610"/>
      <c r="AJ179" s="610"/>
    </row>
    <row r="180" spans="1:36" ht="18.75" x14ac:dyDescent="0.25">
      <c r="A180" s="648"/>
      <c r="B180" s="651"/>
      <c r="C180" s="654"/>
      <c r="D180" s="656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6"/>
      <c r="S180" s="186"/>
      <c r="T180" s="186"/>
      <c r="U180" s="186"/>
      <c r="V180" s="183">
        <f t="shared" si="38"/>
        <v>0</v>
      </c>
      <c r="W180" s="183">
        <f t="shared" si="39"/>
        <v>0</v>
      </c>
      <c r="X180" s="183">
        <f t="shared" si="40"/>
        <v>0</v>
      </c>
      <c r="Y180" s="184">
        <f t="shared" si="41"/>
        <v>0</v>
      </c>
      <c r="Z180" s="642"/>
      <c r="AA180" s="608"/>
      <c r="AB180" s="608"/>
      <c r="AC180" s="608"/>
      <c r="AD180" s="608"/>
      <c r="AE180" s="608"/>
      <c r="AF180" s="608"/>
      <c r="AG180" s="608"/>
      <c r="AH180" s="608"/>
      <c r="AI180" s="610"/>
      <c r="AJ180" s="610"/>
    </row>
    <row r="181" spans="1:36" ht="18.75" x14ac:dyDescent="0.25">
      <c r="A181" s="648"/>
      <c r="B181" s="651"/>
      <c r="C181" s="654"/>
      <c r="D181" s="656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2"/>
      <c r="S181" s="182"/>
      <c r="T181" s="182"/>
      <c r="U181" s="182"/>
      <c r="V181" s="183">
        <f t="shared" si="38"/>
        <v>0</v>
      </c>
      <c r="W181" s="183">
        <f t="shared" si="39"/>
        <v>0</v>
      </c>
      <c r="X181" s="183">
        <f t="shared" si="40"/>
        <v>0</v>
      </c>
      <c r="Y181" s="184">
        <f t="shared" si="41"/>
        <v>0</v>
      </c>
      <c r="Z181" s="642"/>
      <c r="AA181" s="608"/>
      <c r="AB181" s="608"/>
      <c r="AC181" s="608"/>
      <c r="AD181" s="608"/>
      <c r="AE181" s="608"/>
      <c r="AF181" s="608"/>
      <c r="AG181" s="608"/>
      <c r="AH181" s="608"/>
      <c r="AI181" s="610"/>
      <c r="AJ181" s="610"/>
    </row>
    <row r="182" spans="1:36" ht="18.75" x14ac:dyDescent="0.25">
      <c r="A182" s="648"/>
      <c r="B182" s="651"/>
      <c r="C182" s="654"/>
      <c r="D182" s="656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6"/>
      <c r="S182" s="186"/>
      <c r="T182" s="186"/>
      <c r="U182" s="186"/>
      <c r="V182" s="183">
        <f t="shared" si="38"/>
        <v>0</v>
      </c>
      <c r="W182" s="183">
        <f t="shared" si="39"/>
        <v>0</v>
      </c>
      <c r="X182" s="183">
        <f t="shared" si="40"/>
        <v>0</v>
      </c>
      <c r="Y182" s="184">
        <f t="shared" si="41"/>
        <v>0</v>
      </c>
      <c r="Z182" s="642"/>
      <c r="AA182" s="608"/>
      <c r="AB182" s="608"/>
      <c r="AC182" s="608"/>
      <c r="AD182" s="608"/>
      <c r="AE182" s="608"/>
      <c r="AF182" s="608"/>
      <c r="AG182" s="608"/>
      <c r="AH182" s="608"/>
      <c r="AI182" s="610"/>
      <c r="AJ182" s="610"/>
    </row>
    <row r="183" spans="1:36" ht="19.5" thickBot="1" x14ac:dyDescent="0.3">
      <c r="A183" s="649"/>
      <c r="B183" s="652"/>
      <c r="C183" s="655"/>
      <c r="D183" s="657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3"/>
      <c r="S183" s="193"/>
      <c r="T183" s="193"/>
      <c r="U183" s="193"/>
      <c r="V183" s="194">
        <f t="shared" si="38"/>
        <v>0</v>
      </c>
      <c r="W183" s="194">
        <f t="shared" si="39"/>
        <v>0</v>
      </c>
      <c r="X183" s="194">
        <f t="shared" si="40"/>
        <v>0</v>
      </c>
      <c r="Y183" s="195">
        <f t="shared" si="41"/>
        <v>0</v>
      </c>
      <c r="Z183" s="643"/>
      <c r="AA183" s="631"/>
      <c r="AB183" s="631"/>
      <c r="AC183" s="631"/>
      <c r="AD183" s="631"/>
      <c r="AE183" s="631"/>
      <c r="AF183" s="631"/>
      <c r="AG183" s="631"/>
      <c r="AH183" s="631"/>
      <c r="AI183" s="611"/>
      <c r="AJ183" s="611"/>
    </row>
    <row r="184" spans="1:36" ht="18.75" x14ac:dyDescent="0.25">
      <c r="A184" s="647">
        <v>10</v>
      </c>
      <c r="B184" s="650" t="s">
        <v>111</v>
      </c>
      <c r="C184" s="653" t="s">
        <v>88</v>
      </c>
      <c r="D184" s="653">
        <f>160*0.9</f>
        <v>144</v>
      </c>
      <c r="E184" s="187" t="s">
        <v>359</v>
      </c>
      <c r="F184" s="187">
        <v>3.5</v>
      </c>
      <c r="G184" s="187">
        <v>0</v>
      </c>
      <c r="H184" s="187">
        <v>3.4</v>
      </c>
      <c r="I184" s="187">
        <v>3</v>
      </c>
      <c r="J184" s="187">
        <v>0</v>
      </c>
      <c r="K184" s="187">
        <v>0</v>
      </c>
      <c r="L184" s="188">
        <v>23.9</v>
      </c>
      <c r="M184" s="188">
        <v>15.2</v>
      </c>
      <c r="N184" s="188">
        <v>22.7</v>
      </c>
      <c r="O184" s="188">
        <v>21.5</v>
      </c>
      <c r="P184" s="188">
        <v>15.8</v>
      </c>
      <c r="Q184" s="188">
        <v>22.9</v>
      </c>
      <c r="R184" s="189">
        <v>380</v>
      </c>
      <c r="S184" s="189">
        <v>380</v>
      </c>
      <c r="T184" s="189">
        <v>380</v>
      </c>
      <c r="U184" s="189">
        <v>380</v>
      </c>
      <c r="V184" s="190">
        <f t="shared" si="38"/>
        <v>3.45</v>
      </c>
      <c r="W184" s="190">
        <f t="shared" si="39"/>
        <v>3</v>
      </c>
      <c r="X184" s="190">
        <f t="shared" si="40"/>
        <v>20.599999999999998</v>
      </c>
      <c r="Y184" s="191">
        <f t="shared" si="41"/>
        <v>20.066666666666666</v>
      </c>
      <c r="Z184" s="641">
        <f t="shared" ref="Z184:AB184" si="52">SUM(V184:V203)</f>
        <v>15.75</v>
      </c>
      <c r="AA184" s="630">
        <f t="shared" si="52"/>
        <v>38.049999999999997</v>
      </c>
      <c r="AB184" s="630">
        <f t="shared" si="52"/>
        <v>37.200000000000003</v>
      </c>
      <c r="AC184" s="630">
        <f>SUM(Y184:Y203)</f>
        <v>38.233333333333334</v>
      </c>
      <c r="AD184" s="607">
        <f t="shared" ref="AD184:AG244" si="53">Z184*0.38*0.9*SQRT(3)</f>
        <v>9.3296916749697587</v>
      </c>
      <c r="AE184" s="607">
        <f t="shared" si="53"/>
        <v>22.539350363974556</v>
      </c>
      <c r="AF184" s="607">
        <f t="shared" si="53"/>
        <v>22.035843194214284</v>
      </c>
      <c r="AG184" s="607">
        <f t="shared" si="53"/>
        <v>22.647949949609124</v>
      </c>
      <c r="AH184" s="630">
        <f t="shared" ref="AH184" si="54">MAX(Z184:AC203)</f>
        <v>38.233333333333334</v>
      </c>
      <c r="AI184" s="609">
        <f t="shared" ref="AI184" si="55">AH184*0.38*0.9*SQRT(3)</f>
        <v>22.647949949609124</v>
      </c>
      <c r="AJ184" s="609">
        <f t="shared" ref="AJ184" si="56">D184-AI184</f>
        <v>121.35205005039087</v>
      </c>
    </row>
    <row r="185" spans="1:36" ht="18.75" x14ac:dyDescent="0.25">
      <c r="A185" s="648"/>
      <c r="B185" s="651"/>
      <c r="C185" s="654"/>
      <c r="D185" s="656"/>
      <c r="E185" s="180" t="s">
        <v>349</v>
      </c>
      <c r="F185" s="180">
        <v>19.5</v>
      </c>
      <c r="G185" s="180">
        <v>0</v>
      </c>
      <c r="H185" s="180">
        <v>5.0999999999999996</v>
      </c>
      <c r="I185" s="180">
        <v>29.4</v>
      </c>
      <c r="J185" s="180">
        <v>0</v>
      </c>
      <c r="K185" s="180">
        <v>40.700000000000003</v>
      </c>
      <c r="L185" s="181">
        <v>17.3</v>
      </c>
      <c r="M185" s="181">
        <v>15.9</v>
      </c>
      <c r="N185" s="181">
        <v>0</v>
      </c>
      <c r="O185" s="181">
        <v>39.6</v>
      </c>
      <c r="P185" s="181">
        <v>14.8</v>
      </c>
      <c r="Q185" s="181">
        <v>0.1</v>
      </c>
      <c r="R185" s="182">
        <v>380</v>
      </c>
      <c r="S185" s="182">
        <v>380</v>
      </c>
      <c r="T185" s="182">
        <v>380</v>
      </c>
      <c r="U185" s="182">
        <v>380</v>
      </c>
      <c r="V185" s="183">
        <f t="shared" si="38"/>
        <v>12.3</v>
      </c>
      <c r="W185" s="183">
        <f t="shared" si="39"/>
        <v>35.049999999999997</v>
      </c>
      <c r="X185" s="183">
        <f t="shared" si="40"/>
        <v>16.600000000000001</v>
      </c>
      <c r="Y185" s="184">
        <f t="shared" si="41"/>
        <v>18.166666666666668</v>
      </c>
      <c r="Z185" s="642"/>
      <c r="AA185" s="608"/>
      <c r="AB185" s="608"/>
      <c r="AC185" s="608"/>
      <c r="AD185" s="608"/>
      <c r="AE185" s="608"/>
      <c r="AF185" s="608"/>
      <c r="AG185" s="608"/>
      <c r="AH185" s="608"/>
      <c r="AI185" s="610"/>
      <c r="AJ185" s="610"/>
    </row>
    <row r="186" spans="1:36" ht="18.75" x14ac:dyDescent="0.25">
      <c r="A186" s="648"/>
      <c r="B186" s="651"/>
      <c r="C186" s="654"/>
      <c r="D186" s="656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6"/>
      <c r="S186" s="186"/>
      <c r="T186" s="186"/>
      <c r="U186" s="186"/>
      <c r="V186" s="183">
        <f t="shared" si="38"/>
        <v>0</v>
      </c>
      <c r="W186" s="183">
        <f t="shared" si="39"/>
        <v>0</v>
      </c>
      <c r="X186" s="183">
        <f t="shared" si="40"/>
        <v>0</v>
      </c>
      <c r="Y186" s="184">
        <f t="shared" si="41"/>
        <v>0</v>
      </c>
      <c r="Z186" s="642"/>
      <c r="AA186" s="608"/>
      <c r="AB186" s="608"/>
      <c r="AC186" s="608"/>
      <c r="AD186" s="608"/>
      <c r="AE186" s="608"/>
      <c r="AF186" s="608"/>
      <c r="AG186" s="608"/>
      <c r="AH186" s="608"/>
      <c r="AI186" s="610"/>
      <c r="AJ186" s="610"/>
    </row>
    <row r="187" spans="1:36" ht="18.75" x14ac:dyDescent="0.25">
      <c r="A187" s="648"/>
      <c r="B187" s="651"/>
      <c r="C187" s="654"/>
      <c r="D187" s="656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2"/>
      <c r="S187" s="182"/>
      <c r="T187" s="182"/>
      <c r="U187" s="182"/>
      <c r="V187" s="183">
        <f t="shared" si="38"/>
        <v>0</v>
      </c>
      <c r="W187" s="183">
        <f t="shared" si="39"/>
        <v>0</v>
      </c>
      <c r="X187" s="183">
        <f t="shared" si="40"/>
        <v>0</v>
      </c>
      <c r="Y187" s="184">
        <f t="shared" si="41"/>
        <v>0</v>
      </c>
      <c r="Z187" s="642"/>
      <c r="AA187" s="608"/>
      <c r="AB187" s="608"/>
      <c r="AC187" s="608"/>
      <c r="AD187" s="608"/>
      <c r="AE187" s="608"/>
      <c r="AF187" s="608"/>
      <c r="AG187" s="608"/>
      <c r="AH187" s="608"/>
      <c r="AI187" s="610"/>
      <c r="AJ187" s="610"/>
    </row>
    <row r="188" spans="1:36" ht="18.75" x14ac:dyDescent="0.25">
      <c r="A188" s="648"/>
      <c r="B188" s="651"/>
      <c r="C188" s="654"/>
      <c r="D188" s="656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6"/>
      <c r="S188" s="186"/>
      <c r="T188" s="186"/>
      <c r="U188" s="186"/>
      <c r="V188" s="183">
        <f t="shared" si="38"/>
        <v>0</v>
      </c>
      <c r="W188" s="183">
        <f t="shared" si="39"/>
        <v>0</v>
      </c>
      <c r="X188" s="183">
        <f t="shared" si="40"/>
        <v>0</v>
      </c>
      <c r="Y188" s="184">
        <f t="shared" si="41"/>
        <v>0</v>
      </c>
      <c r="Z188" s="642"/>
      <c r="AA188" s="608"/>
      <c r="AB188" s="608"/>
      <c r="AC188" s="608"/>
      <c r="AD188" s="608"/>
      <c r="AE188" s="608"/>
      <c r="AF188" s="608"/>
      <c r="AG188" s="608"/>
      <c r="AH188" s="608"/>
      <c r="AI188" s="610"/>
      <c r="AJ188" s="610"/>
    </row>
    <row r="189" spans="1:36" ht="18.75" x14ac:dyDescent="0.25">
      <c r="A189" s="648"/>
      <c r="B189" s="651"/>
      <c r="C189" s="654"/>
      <c r="D189" s="656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2"/>
      <c r="S189" s="182"/>
      <c r="T189" s="182"/>
      <c r="U189" s="182"/>
      <c r="V189" s="183">
        <f t="shared" si="38"/>
        <v>0</v>
      </c>
      <c r="W189" s="183">
        <f t="shared" si="39"/>
        <v>0</v>
      </c>
      <c r="X189" s="183">
        <f t="shared" si="40"/>
        <v>0</v>
      </c>
      <c r="Y189" s="184">
        <f t="shared" si="41"/>
        <v>0</v>
      </c>
      <c r="Z189" s="642"/>
      <c r="AA189" s="608"/>
      <c r="AB189" s="608"/>
      <c r="AC189" s="608"/>
      <c r="AD189" s="608"/>
      <c r="AE189" s="608"/>
      <c r="AF189" s="608"/>
      <c r="AG189" s="608"/>
      <c r="AH189" s="608"/>
      <c r="AI189" s="610"/>
      <c r="AJ189" s="610"/>
    </row>
    <row r="190" spans="1:36" ht="18.75" x14ac:dyDescent="0.25">
      <c r="A190" s="648"/>
      <c r="B190" s="651"/>
      <c r="C190" s="654"/>
      <c r="D190" s="656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6"/>
      <c r="S190" s="186"/>
      <c r="T190" s="186"/>
      <c r="U190" s="186"/>
      <c r="V190" s="183">
        <f t="shared" si="38"/>
        <v>0</v>
      </c>
      <c r="W190" s="183">
        <f t="shared" si="39"/>
        <v>0</v>
      </c>
      <c r="X190" s="183">
        <f t="shared" si="40"/>
        <v>0</v>
      </c>
      <c r="Y190" s="184">
        <f t="shared" si="41"/>
        <v>0</v>
      </c>
      <c r="Z190" s="642"/>
      <c r="AA190" s="608"/>
      <c r="AB190" s="608"/>
      <c r="AC190" s="608"/>
      <c r="AD190" s="608"/>
      <c r="AE190" s="608"/>
      <c r="AF190" s="608"/>
      <c r="AG190" s="608"/>
      <c r="AH190" s="608"/>
      <c r="AI190" s="610"/>
      <c r="AJ190" s="610"/>
    </row>
    <row r="191" spans="1:36" ht="18.75" x14ac:dyDescent="0.25">
      <c r="A191" s="648"/>
      <c r="B191" s="651"/>
      <c r="C191" s="654"/>
      <c r="D191" s="656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2"/>
      <c r="S191" s="182"/>
      <c r="T191" s="182"/>
      <c r="U191" s="182"/>
      <c r="V191" s="183">
        <f t="shared" si="38"/>
        <v>0</v>
      </c>
      <c r="W191" s="183">
        <f t="shared" si="39"/>
        <v>0</v>
      </c>
      <c r="X191" s="183">
        <f t="shared" si="40"/>
        <v>0</v>
      </c>
      <c r="Y191" s="184">
        <f t="shared" si="41"/>
        <v>0</v>
      </c>
      <c r="Z191" s="642"/>
      <c r="AA191" s="608"/>
      <c r="AB191" s="608"/>
      <c r="AC191" s="608"/>
      <c r="AD191" s="608"/>
      <c r="AE191" s="608"/>
      <c r="AF191" s="608"/>
      <c r="AG191" s="608"/>
      <c r="AH191" s="608"/>
      <c r="AI191" s="610"/>
      <c r="AJ191" s="610"/>
    </row>
    <row r="192" spans="1:36" ht="18.75" x14ac:dyDescent="0.25">
      <c r="A192" s="648"/>
      <c r="B192" s="651"/>
      <c r="C192" s="654"/>
      <c r="D192" s="656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6"/>
      <c r="S192" s="186"/>
      <c r="T192" s="186"/>
      <c r="U192" s="186"/>
      <c r="V192" s="183">
        <f t="shared" si="38"/>
        <v>0</v>
      </c>
      <c r="W192" s="183">
        <f t="shared" si="39"/>
        <v>0</v>
      </c>
      <c r="X192" s="183">
        <f t="shared" si="40"/>
        <v>0</v>
      </c>
      <c r="Y192" s="184">
        <f t="shared" si="41"/>
        <v>0</v>
      </c>
      <c r="Z192" s="642"/>
      <c r="AA192" s="608"/>
      <c r="AB192" s="608"/>
      <c r="AC192" s="608"/>
      <c r="AD192" s="608"/>
      <c r="AE192" s="608"/>
      <c r="AF192" s="608"/>
      <c r="AG192" s="608"/>
      <c r="AH192" s="608"/>
      <c r="AI192" s="610"/>
      <c r="AJ192" s="610"/>
    </row>
    <row r="193" spans="1:36" ht="18.75" x14ac:dyDescent="0.25">
      <c r="A193" s="648"/>
      <c r="B193" s="651"/>
      <c r="C193" s="654"/>
      <c r="D193" s="656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2"/>
      <c r="S193" s="182"/>
      <c r="T193" s="182"/>
      <c r="U193" s="182"/>
      <c r="V193" s="183">
        <f t="shared" si="38"/>
        <v>0</v>
      </c>
      <c r="W193" s="183">
        <f t="shared" si="39"/>
        <v>0</v>
      </c>
      <c r="X193" s="183">
        <f t="shared" si="40"/>
        <v>0</v>
      </c>
      <c r="Y193" s="184">
        <f t="shared" si="41"/>
        <v>0</v>
      </c>
      <c r="Z193" s="642"/>
      <c r="AA193" s="608"/>
      <c r="AB193" s="608"/>
      <c r="AC193" s="608"/>
      <c r="AD193" s="608"/>
      <c r="AE193" s="608"/>
      <c r="AF193" s="608"/>
      <c r="AG193" s="608"/>
      <c r="AH193" s="608"/>
      <c r="AI193" s="610"/>
      <c r="AJ193" s="610"/>
    </row>
    <row r="194" spans="1:36" ht="18.75" x14ac:dyDescent="0.25">
      <c r="A194" s="648"/>
      <c r="B194" s="651"/>
      <c r="C194" s="654"/>
      <c r="D194" s="656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6"/>
      <c r="S194" s="186"/>
      <c r="T194" s="186"/>
      <c r="U194" s="186"/>
      <c r="V194" s="183">
        <f t="shared" si="38"/>
        <v>0</v>
      </c>
      <c r="W194" s="183">
        <f t="shared" si="39"/>
        <v>0</v>
      </c>
      <c r="X194" s="183">
        <f t="shared" si="40"/>
        <v>0</v>
      </c>
      <c r="Y194" s="184">
        <f t="shared" si="41"/>
        <v>0</v>
      </c>
      <c r="Z194" s="642"/>
      <c r="AA194" s="608"/>
      <c r="AB194" s="608"/>
      <c r="AC194" s="608"/>
      <c r="AD194" s="608"/>
      <c r="AE194" s="608"/>
      <c r="AF194" s="608"/>
      <c r="AG194" s="608"/>
      <c r="AH194" s="608"/>
      <c r="AI194" s="610"/>
      <c r="AJ194" s="610"/>
    </row>
    <row r="195" spans="1:36" ht="18.75" x14ac:dyDescent="0.25">
      <c r="A195" s="648"/>
      <c r="B195" s="651"/>
      <c r="C195" s="654"/>
      <c r="D195" s="656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2"/>
      <c r="S195" s="182"/>
      <c r="T195" s="182"/>
      <c r="U195" s="182"/>
      <c r="V195" s="183">
        <f t="shared" si="38"/>
        <v>0</v>
      </c>
      <c r="W195" s="183">
        <f t="shared" si="39"/>
        <v>0</v>
      </c>
      <c r="X195" s="183">
        <f t="shared" si="40"/>
        <v>0</v>
      </c>
      <c r="Y195" s="184">
        <f t="shared" si="41"/>
        <v>0</v>
      </c>
      <c r="Z195" s="642"/>
      <c r="AA195" s="608"/>
      <c r="AB195" s="608"/>
      <c r="AC195" s="608"/>
      <c r="AD195" s="608"/>
      <c r="AE195" s="608"/>
      <c r="AF195" s="608"/>
      <c r="AG195" s="608"/>
      <c r="AH195" s="608"/>
      <c r="AI195" s="610"/>
      <c r="AJ195" s="610"/>
    </row>
    <row r="196" spans="1:36" ht="18.75" x14ac:dyDescent="0.25">
      <c r="A196" s="648"/>
      <c r="B196" s="651"/>
      <c r="C196" s="654"/>
      <c r="D196" s="656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6"/>
      <c r="S196" s="186"/>
      <c r="T196" s="186"/>
      <c r="U196" s="186"/>
      <c r="V196" s="183">
        <f t="shared" si="38"/>
        <v>0</v>
      </c>
      <c r="W196" s="183">
        <f t="shared" si="39"/>
        <v>0</v>
      </c>
      <c r="X196" s="183">
        <f t="shared" si="40"/>
        <v>0</v>
      </c>
      <c r="Y196" s="184">
        <f t="shared" si="41"/>
        <v>0</v>
      </c>
      <c r="Z196" s="642"/>
      <c r="AA196" s="608"/>
      <c r="AB196" s="608"/>
      <c r="AC196" s="608"/>
      <c r="AD196" s="608"/>
      <c r="AE196" s="608"/>
      <c r="AF196" s="608"/>
      <c r="AG196" s="608"/>
      <c r="AH196" s="608"/>
      <c r="AI196" s="610"/>
      <c r="AJ196" s="610"/>
    </row>
    <row r="197" spans="1:36" ht="18.75" x14ac:dyDescent="0.25">
      <c r="A197" s="648"/>
      <c r="B197" s="651"/>
      <c r="C197" s="654"/>
      <c r="D197" s="656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2"/>
      <c r="S197" s="182"/>
      <c r="T197" s="182"/>
      <c r="U197" s="182"/>
      <c r="V197" s="183">
        <f t="shared" si="38"/>
        <v>0</v>
      </c>
      <c r="W197" s="183">
        <f t="shared" si="39"/>
        <v>0</v>
      </c>
      <c r="X197" s="183">
        <f t="shared" si="40"/>
        <v>0</v>
      </c>
      <c r="Y197" s="184">
        <f t="shared" si="41"/>
        <v>0</v>
      </c>
      <c r="Z197" s="642"/>
      <c r="AA197" s="608"/>
      <c r="AB197" s="608"/>
      <c r="AC197" s="608"/>
      <c r="AD197" s="608"/>
      <c r="AE197" s="608"/>
      <c r="AF197" s="608"/>
      <c r="AG197" s="608"/>
      <c r="AH197" s="608"/>
      <c r="AI197" s="610"/>
      <c r="AJ197" s="610"/>
    </row>
    <row r="198" spans="1:36" ht="18.75" x14ac:dyDescent="0.25">
      <c r="A198" s="648"/>
      <c r="B198" s="651"/>
      <c r="C198" s="654"/>
      <c r="D198" s="656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6"/>
      <c r="S198" s="186"/>
      <c r="T198" s="186"/>
      <c r="U198" s="186"/>
      <c r="V198" s="183">
        <f t="shared" si="38"/>
        <v>0</v>
      </c>
      <c r="W198" s="183">
        <f t="shared" si="39"/>
        <v>0</v>
      </c>
      <c r="X198" s="183">
        <f t="shared" si="40"/>
        <v>0</v>
      </c>
      <c r="Y198" s="184">
        <f t="shared" si="41"/>
        <v>0</v>
      </c>
      <c r="Z198" s="642"/>
      <c r="AA198" s="608"/>
      <c r="AB198" s="608"/>
      <c r="AC198" s="608"/>
      <c r="AD198" s="608"/>
      <c r="AE198" s="608"/>
      <c r="AF198" s="608"/>
      <c r="AG198" s="608"/>
      <c r="AH198" s="608"/>
      <c r="AI198" s="610"/>
      <c r="AJ198" s="610"/>
    </row>
    <row r="199" spans="1:36" ht="18.75" x14ac:dyDescent="0.25">
      <c r="A199" s="648"/>
      <c r="B199" s="651"/>
      <c r="C199" s="654"/>
      <c r="D199" s="656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2"/>
      <c r="S199" s="182"/>
      <c r="T199" s="182"/>
      <c r="U199" s="182"/>
      <c r="V199" s="183">
        <f t="shared" si="38"/>
        <v>0</v>
      </c>
      <c r="W199" s="183">
        <f t="shared" si="39"/>
        <v>0</v>
      </c>
      <c r="X199" s="183">
        <f t="shared" si="40"/>
        <v>0</v>
      </c>
      <c r="Y199" s="184">
        <f t="shared" si="41"/>
        <v>0</v>
      </c>
      <c r="Z199" s="642"/>
      <c r="AA199" s="608"/>
      <c r="AB199" s="608"/>
      <c r="AC199" s="608"/>
      <c r="AD199" s="608"/>
      <c r="AE199" s="608"/>
      <c r="AF199" s="608"/>
      <c r="AG199" s="608"/>
      <c r="AH199" s="608"/>
      <c r="AI199" s="610"/>
      <c r="AJ199" s="610"/>
    </row>
    <row r="200" spans="1:36" ht="18.75" x14ac:dyDescent="0.25">
      <c r="A200" s="648"/>
      <c r="B200" s="651"/>
      <c r="C200" s="654"/>
      <c r="D200" s="656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6"/>
      <c r="S200" s="186"/>
      <c r="T200" s="186"/>
      <c r="U200" s="186"/>
      <c r="V200" s="183">
        <f t="shared" si="38"/>
        <v>0</v>
      </c>
      <c r="W200" s="183">
        <f t="shared" si="39"/>
        <v>0</v>
      </c>
      <c r="X200" s="183">
        <f t="shared" si="40"/>
        <v>0</v>
      </c>
      <c r="Y200" s="184">
        <f t="shared" si="41"/>
        <v>0</v>
      </c>
      <c r="Z200" s="642"/>
      <c r="AA200" s="608"/>
      <c r="AB200" s="608"/>
      <c r="AC200" s="608"/>
      <c r="AD200" s="608"/>
      <c r="AE200" s="608"/>
      <c r="AF200" s="608"/>
      <c r="AG200" s="608"/>
      <c r="AH200" s="608"/>
      <c r="AI200" s="610"/>
      <c r="AJ200" s="610"/>
    </row>
    <row r="201" spans="1:36" ht="18.75" x14ac:dyDescent="0.25">
      <c r="A201" s="648"/>
      <c r="B201" s="651"/>
      <c r="C201" s="654"/>
      <c r="D201" s="656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2"/>
      <c r="S201" s="182"/>
      <c r="T201" s="182"/>
      <c r="U201" s="182"/>
      <c r="V201" s="183">
        <f t="shared" si="38"/>
        <v>0</v>
      </c>
      <c r="W201" s="183">
        <f t="shared" si="39"/>
        <v>0</v>
      </c>
      <c r="X201" s="183">
        <f t="shared" si="40"/>
        <v>0</v>
      </c>
      <c r="Y201" s="184">
        <f t="shared" si="41"/>
        <v>0</v>
      </c>
      <c r="Z201" s="642"/>
      <c r="AA201" s="608"/>
      <c r="AB201" s="608"/>
      <c r="AC201" s="608"/>
      <c r="AD201" s="608"/>
      <c r="AE201" s="608"/>
      <c r="AF201" s="608"/>
      <c r="AG201" s="608"/>
      <c r="AH201" s="608"/>
      <c r="AI201" s="610"/>
      <c r="AJ201" s="610"/>
    </row>
    <row r="202" spans="1:36" ht="18.75" x14ac:dyDescent="0.25">
      <c r="A202" s="648"/>
      <c r="B202" s="651"/>
      <c r="C202" s="654"/>
      <c r="D202" s="656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6"/>
      <c r="S202" s="186"/>
      <c r="T202" s="186"/>
      <c r="U202" s="186"/>
      <c r="V202" s="183">
        <f t="shared" si="38"/>
        <v>0</v>
      </c>
      <c r="W202" s="183">
        <f t="shared" si="39"/>
        <v>0</v>
      </c>
      <c r="X202" s="183">
        <f t="shared" si="40"/>
        <v>0</v>
      </c>
      <c r="Y202" s="184">
        <f t="shared" si="41"/>
        <v>0</v>
      </c>
      <c r="Z202" s="642"/>
      <c r="AA202" s="608"/>
      <c r="AB202" s="608"/>
      <c r="AC202" s="608"/>
      <c r="AD202" s="608"/>
      <c r="AE202" s="608"/>
      <c r="AF202" s="608"/>
      <c r="AG202" s="608"/>
      <c r="AH202" s="608"/>
      <c r="AI202" s="610"/>
      <c r="AJ202" s="610"/>
    </row>
    <row r="203" spans="1:36" ht="19.5" thickBot="1" x14ac:dyDescent="0.3">
      <c r="A203" s="649"/>
      <c r="B203" s="652"/>
      <c r="C203" s="655"/>
      <c r="D203" s="657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3"/>
      <c r="S203" s="193"/>
      <c r="T203" s="193"/>
      <c r="U203" s="193"/>
      <c r="V203" s="194">
        <f t="shared" si="38"/>
        <v>0</v>
      </c>
      <c r="W203" s="194">
        <f t="shared" si="39"/>
        <v>0</v>
      </c>
      <c r="X203" s="194">
        <f t="shared" si="40"/>
        <v>0</v>
      </c>
      <c r="Y203" s="195">
        <f t="shared" si="41"/>
        <v>0</v>
      </c>
      <c r="Z203" s="643"/>
      <c r="AA203" s="631"/>
      <c r="AB203" s="631"/>
      <c r="AC203" s="631"/>
      <c r="AD203" s="631"/>
      <c r="AE203" s="631"/>
      <c r="AF203" s="631"/>
      <c r="AG203" s="631"/>
      <c r="AH203" s="631"/>
      <c r="AI203" s="611"/>
      <c r="AJ203" s="611"/>
    </row>
    <row r="204" spans="1:36" ht="18.75" x14ac:dyDescent="0.25">
      <c r="A204" s="647">
        <v>11</v>
      </c>
      <c r="B204" s="650" t="s">
        <v>114</v>
      </c>
      <c r="C204" s="653" t="s">
        <v>104</v>
      </c>
      <c r="D204" s="653">
        <f>250*0.9</f>
        <v>225</v>
      </c>
      <c r="E204" s="187" t="s">
        <v>360</v>
      </c>
      <c r="F204" s="187">
        <v>20.8</v>
      </c>
      <c r="G204" s="187">
        <v>24.5</v>
      </c>
      <c r="H204" s="187">
        <v>18.5</v>
      </c>
      <c r="I204" s="187">
        <v>18.7</v>
      </c>
      <c r="J204" s="187">
        <v>3.4</v>
      </c>
      <c r="K204" s="187">
        <v>10.1</v>
      </c>
      <c r="L204" s="188">
        <v>26.6</v>
      </c>
      <c r="M204" s="188">
        <v>21.2</v>
      </c>
      <c r="N204" s="188">
        <v>22.8</v>
      </c>
      <c r="O204" s="188">
        <v>88</v>
      </c>
      <c r="P204" s="188">
        <v>29</v>
      </c>
      <c r="Q204" s="188">
        <v>57.5</v>
      </c>
      <c r="R204" s="189">
        <v>380</v>
      </c>
      <c r="S204" s="189">
        <v>380</v>
      </c>
      <c r="T204" s="189">
        <v>380</v>
      </c>
      <c r="U204" s="189">
        <v>380</v>
      </c>
      <c r="V204" s="190">
        <f t="shared" ref="V204:V267" si="57">IF(AND(F204=0,G204=0,H204=0),0,IF(AND(F204=0,G204=0),H204,IF(AND(F204=0,H204=0),G204,IF(AND(G204=0,H204=0),F204,IF(F204=0,(G204+H204)/2,IF(G204=0,(F204+H204)/2,IF(H204=0,(F204+G204)/2,(F204+G204+H204)/3)))))))</f>
        <v>21.266666666666666</v>
      </c>
      <c r="W204" s="190">
        <f t="shared" ref="W204:W267" si="58">IF(AND(I204=0,J204=0,K204=0),0,IF(AND(I204=0,J204=0),K204,IF(AND(I204=0,K204=0),J204,IF(AND(J204=0,K204=0),I204,IF(I204=0,(J204+K204)/2,IF(J204=0,(I204+K204)/2,IF(K204=0,(I204+J204)/2,(I204+J204+K204)/3)))))))</f>
        <v>10.733333333333333</v>
      </c>
      <c r="X204" s="190">
        <f t="shared" ref="X204:X267" si="59">IF(AND(L204=0,M204=0,N204=0),0,IF(AND(L204=0,M204=0),N204,IF(AND(L204=0,N204=0),M204,IF(AND(M204=0,N204=0),L204,IF(L204=0,(M204+N204)/2,IF(M204=0,(L204+N204)/2,IF(N204=0,(L204+M204)/2,(L204+M204+N204)/3)))))))</f>
        <v>23.533333333333331</v>
      </c>
      <c r="Y204" s="191">
        <f t="shared" ref="Y204:Y267" si="60">IF(AND(O204=0,P204=0,Q204=0),0,IF(AND(O204=0,P204=0),Q204,IF(AND(O204=0,Q204=0),P204,IF(AND(P204=0,Q204=0),O204,IF(O204=0,(P204+Q204)/2,IF(P204=0,(O204+Q204)/2,IF(Q204=0,(O204+P204)/2,(O204+P204+Q204)/3)))))))</f>
        <v>58.166666666666664</v>
      </c>
      <c r="Z204" s="641">
        <f t="shared" ref="Z204:AB204" si="61">SUM(V204:V223)</f>
        <v>38.933333333333337</v>
      </c>
      <c r="AA204" s="630">
        <f t="shared" si="61"/>
        <v>38.633333333333333</v>
      </c>
      <c r="AB204" s="630">
        <f t="shared" si="61"/>
        <v>40.533333333333331</v>
      </c>
      <c r="AC204" s="630">
        <f>SUM(Y204:Y223)</f>
        <v>78.433333333333323</v>
      </c>
      <c r="AD204" s="607">
        <f t="shared" ref="AD204" si="62">Z204*0.38*0.9*SQRT(3)</f>
        <v>23.062602912941117</v>
      </c>
      <c r="AE204" s="607">
        <f t="shared" si="53"/>
        <v>22.884894500084545</v>
      </c>
      <c r="AF204" s="607">
        <f t="shared" si="53"/>
        <v>24.010381114842804</v>
      </c>
      <c r="AG204" s="607">
        <f t="shared" si="53"/>
        <v>46.46087727238907</v>
      </c>
      <c r="AH204" s="630">
        <f t="shared" ref="AH204" si="63">MAX(Z204:AC223)</f>
        <v>78.433333333333323</v>
      </c>
      <c r="AI204" s="609">
        <f t="shared" ref="AI204" si="64">AH204*0.38*0.9*SQRT(3)</f>
        <v>46.46087727238907</v>
      </c>
      <c r="AJ204" s="609">
        <f t="shared" ref="AJ204" si="65">D204-AI204</f>
        <v>178.53912272761093</v>
      </c>
    </row>
    <row r="205" spans="1:36" ht="18.75" x14ac:dyDescent="0.25">
      <c r="A205" s="648"/>
      <c r="B205" s="651"/>
      <c r="C205" s="654"/>
      <c r="D205" s="656"/>
      <c r="E205" s="180" t="s">
        <v>361</v>
      </c>
      <c r="F205" s="180">
        <v>9.5</v>
      </c>
      <c r="G205" s="180">
        <v>5</v>
      </c>
      <c r="H205" s="180">
        <v>8</v>
      </c>
      <c r="I205" s="180">
        <v>1.2</v>
      </c>
      <c r="J205" s="180">
        <v>2.1</v>
      </c>
      <c r="K205" s="180">
        <v>6.3</v>
      </c>
      <c r="L205" s="181">
        <v>2.7</v>
      </c>
      <c r="M205" s="181">
        <v>2.8</v>
      </c>
      <c r="N205" s="181">
        <v>8.4</v>
      </c>
      <c r="O205" s="181">
        <v>8.9</v>
      </c>
      <c r="P205" s="181">
        <v>2.9</v>
      </c>
      <c r="Q205" s="181">
        <v>10.4</v>
      </c>
      <c r="R205" s="182">
        <v>380</v>
      </c>
      <c r="S205" s="182">
        <v>380</v>
      </c>
      <c r="T205" s="182">
        <v>380</v>
      </c>
      <c r="U205" s="182">
        <v>380</v>
      </c>
      <c r="V205" s="183">
        <f t="shared" si="57"/>
        <v>7.5</v>
      </c>
      <c r="W205" s="183">
        <f t="shared" si="58"/>
        <v>3.1999999999999997</v>
      </c>
      <c r="X205" s="183">
        <f t="shared" si="59"/>
        <v>4.6333333333333337</v>
      </c>
      <c r="Y205" s="184">
        <f t="shared" si="60"/>
        <v>7.4000000000000012</v>
      </c>
      <c r="Z205" s="642"/>
      <c r="AA205" s="608"/>
      <c r="AB205" s="608"/>
      <c r="AC205" s="608"/>
      <c r="AD205" s="608"/>
      <c r="AE205" s="608"/>
      <c r="AF205" s="608"/>
      <c r="AG205" s="608"/>
      <c r="AH205" s="608"/>
      <c r="AI205" s="610"/>
      <c r="AJ205" s="610"/>
    </row>
    <row r="206" spans="1:36" ht="18.75" x14ac:dyDescent="0.25">
      <c r="A206" s="648"/>
      <c r="B206" s="651"/>
      <c r="C206" s="654"/>
      <c r="D206" s="656"/>
      <c r="E206" s="185" t="s">
        <v>362</v>
      </c>
      <c r="F206" s="185">
        <v>9</v>
      </c>
      <c r="G206" s="185">
        <v>10</v>
      </c>
      <c r="H206" s="185">
        <v>6</v>
      </c>
      <c r="I206" s="185">
        <v>13.4</v>
      </c>
      <c r="J206" s="185">
        <v>24.7</v>
      </c>
      <c r="K206" s="185">
        <v>25.1</v>
      </c>
      <c r="L206" s="185">
        <v>9.6</v>
      </c>
      <c r="M206" s="185">
        <v>14</v>
      </c>
      <c r="N206" s="185">
        <v>2.7</v>
      </c>
      <c r="O206" s="185">
        <v>9.4</v>
      </c>
      <c r="P206" s="185">
        <v>3.4</v>
      </c>
      <c r="Q206" s="185">
        <v>9.1</v>
      </c>
      <c r="R206" s="182">
        <v>380</v>
      </c>
      <c r="S206" s="182">
        <v>380</v>
      </c>
      <c r="T206" s="182">
        <v>380</v>
      </c>
      <c r="U206" s="182">
        <v>380</v>
      </c>
      <c r="V206" s="183">
        <f t="shared" si="57"/>
        <v>8.3333333333333339</v>
      </c>
      <c r="W206" s="183">
        <f t="shared" si="58"/>
        <v>21.066666666666666</v>
      </c>
      <c r="X206" s="183">
        <f t="shared" si="59"/>
        <v>8.7666666666666675</v>
      </c>
      <c r="Y206" s="184">
        <f t="shared" si="60"/>
        <v>7.3</v>
      </c>
      <c r="Z206" s="642"/>
      <c r="AA206" s="608"/>
      <c r="AB206" s="608"/>
      <c r="AC206" s="608"/>
      <c r="AD206" s="608"/>
      <c r="AE206" s="608"/>
      <c r="AF206" s="608"/>
      <c r="AG206" s="608"/>
      <c r="AH206" s="608"/>
      <c r="AI206" s="610"/>
      <c r="AJ206" s="610"/>
    </row>
    <row r="207" spans="1:36" ht="18.75" x14ac:dyDescent="0.25">
      <c r="A207" s="648"/>
      <c r="B207" s="651"/>
      <c r="C207" s="654"/>
      <c r="D207" s="656"/>
      <c r="E207" s="180" t="s">
        <v>363</v>
      </c>
      <c r="F207" s="180">
        <v>1.2</v>
      </c>
      <c r="G207" s="180">
        <v>1.6</v>
      </c>
      <c r="H207" s="180">
        <v>2.7</v>
      </c>
      <c r="I207" s="180">
        <v>3.1</v>
      </c>
      <c r="J207" s="180">
        <v>3.9</v>
      </c>
      <c r="K207" s="180">
        <v>3.9</v>
      </c>
      <c r="L207" s="180">
        <v>5.4</v>
      </c>
      <c r="M207" s="180">
        <v>2.6</v>
      </c>
      <c r="N207" s="180">
        <v>2.8</v>
      </c>
      <c r="O207" s="180">
        <v>5.5</v>
      </c>
      <c r="P207" s="180">
        <v>5.4</v>
      </c>
      <c r="Q207" s="180">
        <v>5.8</v>
      </c>
      <c r="R207" s="182">
        <v>380</v>
      </c>
      <c r="S207" s="182">
        <v>380</v>
      </c>
      <c r="T207" s="182">
        <v>380</v>
      </c>
      <c r="U207" s="182">
        <v>380</v>
      </c>
      <c r="V207" s="183">
        <f t="shared" si="57"/>
        <v>1.8333333333333333</v>
      </c>
      <c r="W207" s="183">
        <f t="shared" si="58"/>
        <v>3.6333333333333333</v>
      </c>
      <c r="X207" s="183">
        <f t="shared" si="59"/>
        <v>3.6</v>
      </c>
      <c r="Y207" s="184">
        <f t="shared" si="60"/>
        <v>5.5666666666666664</v>
      </c>
      <c r="Z207" s="642"/>
      <c r="AA207" s="608"/>
      <c r="AB207" s="608"/>
      <c r="AC207" s="608"/>
      <c r="AD207" s="608"/>
      <c r="AE207" s="608"/>
      <c r="AF207" s="608"/>
      <c r="AG207" s="608"/>
      <c r="AH207" s="608"/>
      <c r="AI207" s="610"/>
      <c r="AJ207" s="610"/>
    </row>
    <row r="208" spans="1:36" ht="18.75" x14ac:dyDescent="0.25">
      <c r="A208" s="648"/>
      <c r="B208" s="651"/>
      <c r="C208" s="654"/>
      <c r="D208" s="656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2"/>
      <c r="S208" s="182"/>
      <c r="T208" s="182"/>
      <c r="U208" s="182"/>
      <c r="V208" s="183">
        <f t="shared" si="57"/>
        <v>0</v>
      </c>
      <c r="W208" s="183">
        <f t="shared" si="58"/>
        <v>0</v>
      </c>
      <c r="X208" s="183">
        <f t="shared" si="59"/>
        <v>0</v>
      </c>
      <c r="Y208" s="184">
        <f t="shared" si="60"/>
        <v>0</v>
      </c>
      <c r="Z208" s="642"/>
      <c r="AA208" s="608"/>
      <c r="AB208" s="608"/>
      <c r="AC208" s="608"/>
      <c r="AD208" s="608"/>
      <c r="AE208" s="608"/>
      <c r="AF208" s="608"/>
      <c r="AG208" s="608"/>
      <c r="AH208" s="608"/>
      <c r="AI208" s="610"/>
      <c r="AJ208" s="610"/>
    </row>
    <row r="209" spans="1:36" ht="18.75" x14ac:dyDescent="0.25">
      <c r="A209" s="648"/>
      <c r="B209" s="651"/>
      <c r="C209" s="654"/>
      <c r="D209" s="656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2"/>
      <c r="S209" s="182"/>
      <c r="T209" s="182"/>
      <c r="U209" s="182"/>
      <c r="V209" s="183">
        <f t="shared" si="57"/>
        <v>0</v>
      </c>
      <c r="W209" s="183">
        <f t="shared" si="58"/>
        <v>0</v>
      </c>
      <c r="X209" s="183">
        <f t="shared" si="59"/>
        <v>0</v>
      </c>
      <c r="Y209" s="184">
        <f t="shared" si="60"/>
        <v>0</v>
      </c>
      <c r="Z209" s="642"/>
      <c r="AA209" s="608"/>
      <c r="AB209" s="608"/>
      <c r="AC209" s="608"/>
      <c r="AD209" s="608"/>
      <c r="AE209" s="608"/>
      <c r="AF209" s="608"/>
      <c r="AG209" s="608"/>
      <c r="AH209" s="608"/>
      <c r="AI209" s="610"/>
      <c r="AJ209" s="610"/>
    </row>
    <row r="210" spans="1:36" ht="18.75" x14ac:dyDescent="0.25">
      <c r="A210" s="648"/>
      <c r="B210" s="651"/>
      <c r="C210" s="654"/>
      <c r="D210" s="656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6"/>
      <c r="S210" s="186"/>
      <c r="T210" s="186"/>
      <c r="U210" s="186"/>
      <c r="V210" s="183">
        <f t="shared" si="57"/>
        <v>0</v>
      </c>
      <c r="W210" s="183">
        <f t="shared" si="58"/>
        <v>0</v>
      </c>
      <c r="X210" s="183">
        <f t="shared" si="59"/>
        <v>0</v>
      </c>
      <c r="Y210" s="184">
        <f t="shared" si="60"/>
        <v>0</v>
      </c>
      <c r="Z210" s="642"/>
      <c r="AA210" s="608"/>
      <c r="AB210" s="608"/>
      <c r="AC210" s="608"/>
      <c r="AD210" s="608"/>
      <c r="AE210" s="608"/>
      <c r="AF210" s="608"/>
      <c r="AG210" s="608"/>
      <c r="AH210" s="608"/>
      <c r="AI210" s="610"/>
      <c r="AJ210" s="610"/>
    </row>
    <row r="211" spans="1:36" ht="18.75" x14ac:dyDescent="0.25">
      <c r="A211" s="648"/>
      <c r="B211" s="651"/>
      <c r="C211" s="654"/>
      <c r="D211" s="656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2"/>
      <c r="S211" s="182"/>
      <c r="T211" s="182"/>
      <c r="U211" s="182"/>
      <c r="V211" s="183">
        <f t="shared" si="57"/>
        <v>0</v>
      </c>
      <c r="W211" s="183">
        <f t="shared" si="58"/>
        <v>0</v>
      </c>
      <c r="X211" s="183">
        <f t="shared" si="59"/>
        <v>0</v>
      </c>
      <c r="Y211" s="184">
        <f t="shared" si="60"/>
        <v>0</v>
      </c>
      <c r="Z211" s="642"/>
      <c r="AA211" s="608"/>
      <c r="AB211" s="608"/>
      <c r="AC211" s="608"/>
      <c r="AD211" s="608"/>
      <c r="AE211" s="608"/>
      <c r="AF211" s="608"/>
      <c r="AG211" s="608"/>
      <c r="AH211" s="608"/>
      <c r="AI211" s="610"/>
      <c r="AJ211" s="610"/>
    </row>
    <row r="212" spans="1:36" ht="18.75" x14ac:dyDescent="0.25">
      <c r="A212" s="648"/>
      <c r="B212" s="651"/>
      <c r="C212" s="654"/>
      <c r="D212" s="656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6"/>
      <c r="S212" s="186"/>
      <c r="T212" s="186"/>
      <c r="U212" s="186"/>
      <c r="V212" s="183">
        <f t="shared" si="57"/>
        <v>0</v>
      </c>
      <c r="W212" s="183">
        <f t="shared" si="58"/>
        <v>0</v>
      </c>
      <c r="X212" s="183">
        <f t="shared" si="59"/>
        <v>0</v>
      </c>
      <c r="Y212" s="184">
        <f t="shared" si="60"/>
        <v>0</v>
      </c>
      <c r="Z212" s="642"/>
      <c r="AA212" s="608"/>
      <c r="AB212" s="608"/>
      <c r="AC212" s="608"/>
      <c r="AD212" s="608"/>
      <c r="AE212" s="608"/>
      <c r="AF212" s="608"/>
      <c r="AG212" s="608"/>
      <c r="AH212" s="608"/>
      <c r="AI212" s="610"/>
      <c r="AJ212" s="610"/>
    </row>
    <row r="213" spans="1:36" ht="18.75" x14ac:dyDescent="0.25">
      <c r="A213" s="648"/>
      <c r="B213" s="651"/>
      <c r="C213" s="654"/>
      <c r="D213" s="656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2"/>
      <c r="S213" s="182"/>
      <c r="T213" s="182"/>
      <c r="U213" s="182"/>
      <c r="V213" s="183">
        <f t="shared" si="57"/>
        <v>0</v>
      </c>
      <c r="W213" s="183">
        <f t="shared" si="58"/>
        <v>0</v>
      </c>
      <c r="X213" s="183">
        <f t="shared" si="59"/>
        <v>0</v>
      </c>
      <c r="Y213" s="184">
        <f t="shared" si="60"/>
        <v>0</v>
      </c>
      <c r="Z213" s="642"/>
      <c r="AA213" s="608"/>
      <c r="AB213" s="608"/>
      <c r="AC213" s="608"/>
      <c r="AD213" s="608"/>
      <c r="AE213" s="608"/>
      <c r="AF213" s="608"/>
      <c r="AG213" s="608"/>
      <c r="AH213" s="608"/>
      <c r="AI213" s="610"/>
      <c r="AJ213" s="610"/>
    </row>
    <row r="214" spans="1:36" ht="18.75" x14ac:dyDescent="0.25">
      <c r="A214" s="648"/>
      <c r="B214" s="651"/>
      <c r="C214" s="654"/>
      <c r="D214" s="656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6"/>
      <c r="S214" s="186"/>
      <c r="T214" s="186"/>
      <c r="U214" s="186"/>
      <c r="V214" s="183">
        <f t="shared" si="57"/>
        <v>0</v>
      </c>
      <c r="W214" s="183">
        <f t="shared" si="58"/>
        <v>0</v>
      </c>
      <c r="X214" s="183">
        <f t="shared" si="59"/>
        <v>0</v>
      </c>
      <c r="Y214" s="184">
        <f t="shared" si="60"/>
        <v>0</v>
      </c>
      <c r="Z214" s="642"/>
      <c r="AA214" s="608"/>
      <c r="AB214" s="608"/>
      <c r="AC214" s="608"/>
      <c r="AD214" s="608"/>
      <c r="AE214" s="608"/>
      <c r="AF214" s="608"/>
      <c r="AG214" s="608"/>
      <c r="AH214" s="608"/>
      <c r="AI214" s="610"/>
      <c r="AJ214" s="610"/>
    </row>
    <row r="215" spans="1:36" ht="18.75" x14ac:dyDescent="0.25">
      <c r="A215" s="648"/>
      <c r="B215" s="651"/>
      <c r="C215" s="654"/>
      <c r="D215" s="656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2"/>
      <c r="S215" s="182"/>
      <c r="T215" s="182"/>
      <c r="U215" s="182"/>
      <c r="V215" s="183">
        <f t="shared" si="57"/>
        <v>0</v>
      </c>
      <c r="W215" s="183">
        <f t="shared" si="58"/>
        <v>0</v>
      </c>
      <c r="X215" s="183">
        <f t="shared" si="59"/>
        <v>0</v>
      </c>
      <c r="Y215" s="184">
        <f t="shared" si="60"/>
        <v>0</v>
      </c>
      <c r="Z215" s="642"/>
      <c r="AA215" s="608"/>
      <c r="AB215" s="608"/>
      <c r="AC215" s="608"/>
      <c r="AD215" s="608"/>
      <c r="AE215" s="608"/>
      <c r="AF215" s="608"/>
      <c r="AG215" s="608"/>
      <c r="AH215" s="608"/>
      <c r="AI215" s="610"/>
      <c r="AJ215" s="610"/>
    </row>
    <row r="216" spans="1:36" ht="18.75" x14ac:dyDescent="0.25">
      <c r="A216" s="648"/>
      <c r="B216" s="651"/>
      <c r="C216" s="654"/>
      <c r="D216" s="656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6"/>
      <c r="S216" s="186"/>
      <c r="T216" s="186"/>
      <c r="U216" s="186"/>
      <c r="V216" s="183">
        <f t="shared" si="57"/>
        <v>0</v>
      </c>
      <c r="W216" s="183">
        <f t="shared" si="58"/>
        <v>0</v>
      </c>
      <c r="X216" s="183">
        <f t="shared" si="59"/>
        <v>0</v>
      </c>
      <c r="Y216" s="184">
        <f t="shared" si="60"/>
        <v>0</v>
      </c>
      <c r="Z216" s="642"/>
      <c r="AA216" s="608"/>
      <c r="AB216" s="608"/>
      <c r="AC216" s="608"/>
      <c r="AD216" s="608"/>
      <c r="AE216" s="608"/>
      <c r="AF216" s="608"/>
      <c r="AG216" s="608"/>
      <c r="AH216" s="608"/>
      <c r="AI216" s="610"/>
      <c r="AJ216" s="610"/>
    </row>
    <row r="217" spans="1:36" ht="18.75" x14ac:dyDescent="0.25">
      <c r="A217" s="648"/>
      <c r="B217" s="651"/>
      <c r="C217" s="654"/>
      <c r="D217" s="656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2"/>
      <c r="S217" s="182"/>
      <c r="T217" s="182"/>
      <c r="U217" s="182"/>
      <c r="V217" s="183">
        <f t="shared" si="57"/>
        <v>0</v>
      </c>
      <c r="W217" s="183">
        <f t="shared" si="58"/>
        <v>0</v>
      </c>
      <c r="X217" s="183">
        <f t="shared" si="59"/>
        <v>0</v>
      </c>
      <c r="Y217" s="184">
        <f t="shared" si="60"/>
        <v>0</v>
      </c>
      <c r="Z217" s="642"/>
      <c r="AA217" s="608"/>
      <c r="AB217" s="608"/>
      <c r="AC217" s="608"/>
      <c r="AD217" s="608"/>
      <c r="AE217" s="608"/>
      <c r="AF217" s="608"/>
      <c r="AG217" s="608"/>
      <c r="AH217" s="608"/>
      <c r="AI217" s="610"/>
      <c r="AJ217" s="610"/>
    </row>
    <row r="218" spans="1:36" ht="18.75" x14ac:dyDescent="0.25">
      <c r="A218" s="648"/>
      <c r="B218" s="651"/>
      <c r="C218" s="654"/>
      <c r="D218" s="656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6"/>
      <c r="S218" s="186"/>
      <c r="T218" s="186"/>
      <c r="U218" s="186"/>
      <c r="V218" s="183">
        <f t="shared" si="57"/>
        <v>0</v>
      </c>
      <c r="W218" s="183">
        <f t="shared" si="58"/>
        <v>0</v>
      </c>
      <c r="X218" s="183">
        <f t="shared" si="59"/>
        <v>0</v>
      </c>
      <c r="Y218" s="184">
        <f t="shared" si="60"/>
        <v>0</v>
      </c>
      <c r="Z218" s="642"/>
      <c r="AA218" s="608"/>
      <c r="AB218" s="608"/>
      <c r="AC218" s="608"/>
      <c r="AD218" s="608"/>
      <c r="AE218" s="608"/>
      <c r="AF218" s="608"/>
      <c r="AG218" s="608"/>
      <c r="AH218" s="608"/>
      <c r="AI218" s="610"/>
      <c r="AJ218" s="610"/>
    </row>
    <row r="219" spans="1:36" ht="18.75" x14ac:dyDescent="0.25">
      <c r="A219" s="648"/>
      <c r="B219" s="651"/>
      <c r="C219" s="654"/>
      <c r="D219" s="656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2"/>
      <c r="S219" s="182"/>
      <c r="T219" s="182"/>
      <c r="U219" s="182"/>
      <c r="V219" s="183">
        <f t="shared" si="57"/>
        <v>0</v>
      </c>
      <c r="W219" s="183">
        <f t="shared" si="58"/>
        <v>0</v>
      </c>
      <c r="X219" s="183">
        <f t="shared" si="59"/>
        <v>0</v>
      </c>
      <c r="Y219" s="184">
        <f t="shared" si="60"/>
        <v>0</v>
      </c>
      <c r="Z219" s="642"/>
      <c r="AA219" s="608"/>
      <c r="AB219" s="608"/>
      <c r="AC219" s="608"/>
      <c r="AD219" s="608"/>
      <c r="AE219" s="608"/>
      <c r="AF219" s="608"/>
      <c r="AG219" s="608"/>
      <c r="AH219" s="608"/>
      <c r="AI219" s="610"/>
      <c r="AJ219" s="610"/>
    </row>
    <row r="220" spans="1:36" ht="18.75" x14ac:dyDescent="0.25">
      <c r="A220" s="648"/>
      <c r="B220" s="651"/>
      <c r="C220" s="654"/>
      <c r="D220" s="656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6"/>
      <c r="S220" s="186"/>
      <c r="T220" s="186"/>
      <c r="U220" s="186"/>
      <c r="V220" s="183">
        <f t="shared" si="57"/>
        <v>0</v>
      </c>
      <c r="W220" s="183">
        <f t="shared" si="58"/>
        <v>0</v>
      </c>
      <c r="X220" s="183">
        <f t="shared" si="59"/>
        <v>0</v>
      </c>
      <c r="Y220" s="184">
        <f t="shared" si="60"/>
        <v>0</v>
      </c>
      <c r="Z220" s="642"/>
      <c r="AA220" s="608"/>
      <c r="AB220" s="608"/>
      <c r="AC220" s="608"/>
      <c r="AD220" s="608"/>
      <c r="AE220" s="608"/>
      <c r="AF220" s="608"/>
      <c r="AG220" s="608"/>
      <c r="AH220" s="608"/>
      <c r="AI220" s="610"/>
      <c r="AJ220" s="610"/>
    </row>
    <row r="221" spans="1:36" ht="18.75" x14ac:dyDescent="0.25">
      <c r="A221" s="648"/>
      <c r="B221" s="651"/>
      <c r="C221" s="654"/>
      <c r="D221" s="656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2"/>
      <c r="S221" s="182"/>
      <c r="T221" s="182"/>
      <c r="U221" s="182"/>
      <c r="V221" s="183">
        <f t="shared" si="57"/>
        <v>0</v>
      </c>
      <c r="W221" s="183">
        <f t="shared" si="58"/>
        <v>0</v>
      </c>
      <c r="X221" s="183">
        <f t="shared" si="59"/>
        <v>0</v>
      </c>
      <c r="Y221" s="184">
        <f t="shared" si="60"/>
        <v>0</v>
      </c>
      <c r="Z221" s="642"/>
      <c r="AA221" s="608"/>
      <c r="AB221" s="608"/>
      <c r="AC221" s="608"/>
      <c r="AD221" s="608"/>
      <c r="AE221" s="608"/>
      <c r="AF221" s="608"/>
      <c r="AG221" s="608"/>
      <c r="AH221" s="608"/>
      <c r="AI221" s="610"/>
      <c r="AJ221" s="610"/>
    </row>
    <row r="222" spans="1:36" ht="18.75" x14ac:dyDescent="0.25">
      <c r="A222" s="648"/>
      <c r="B222" s="651"/>
      <c r="C222" s="654"/>
      <c r="D222" s="656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6"/>
      <c r="S222" s="186"/>
      <c r="T222" s="186"/>
      <c r="U222" s="186"/>
      <c r="V222" s="183">
        <f t="shared" si="57"/>
        <v>0</v>
      </c>
      <c r="W222" s="183">
        <f t="shared" si="58"/>
        <v>0</v>
      </c>
      <c r="X222" s="183">
        <f t="shared" si="59"/>
        <v>0</v>
      </c>
      <c r="Y222" s="184">
        <f t="shared" si="60"/>
        <v>0</v>
      </c>
      <c r="Z222" s="642"/>
      <c r="AA222" s="608"/>
      <c r="AB222" s="608"/>
      <c r="AC222" s="608"/>
      <c r="AD222" s="608"/>
      <c r="AE222" s="608"/>
      <c r="AF222" s="608"/>
      <c r="AG222" s="608"/>
      <c r="AH222" s="608"/>
      <c r="AI222" s="610"/>
      <c r="AJ222" s="610"/>
    </row>
    <row r="223" spans="1:36" ht="19.5" thickBot="1" x14ac:dyDescent="0.3">
      <c r="A223" s="649"/>
      <c r="B223" s="652"/>
      <c r="C223" s="655"/>
      <c r="D223" s="657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3"/>
      <c r="S223" s="193"/>
      <c r="T223" s="193"/>
      <c r="U223" s="193"/>
      <c r="V223" s="194">
        <f t="shared" si="57"/>
        <v>0</v>
      </c>
      <c r="W223" s="194">
        <f t="shared" si="58"/>
        <v>0</v>
      </c>
      <c r="X223" s="194">
        <f t="shared" si="59"/>
        <v>0</v>
      </c>
      <c r="Y223" s="195">
        <f t="shared" si="60"/>
        <v>0</v>
      </c>
      <c r="Z223" s="643"/>
      <c r="AA223" s="631"/>
      <c r="AB223" s="631"/>
      <c r="AC223" s="631"/>
      <c r="AD223" s="631"/>
      <c r="AE223" s="631"/>
      <c r="AF223" s="631"/>
      <c r="AG223" s="631"/>
      <c r="AH223" s="631"/>
      <c r="AI223" s="611"/>
      <c r="AJ223" s="611"/>
    </row>
    <row r="224" spans="1:36" ht="18.75" x14ac:dyDescent="0.25">
      <c r="A224" s="647">
        <v>12</v>
      </c>
      <c r="B224" s="650" t="s">
        <v>121</v>
      </c>
      <c r="C224" s="653" t="s">
        <v>104</v>
      </c>
      <c r="D224" s="653">
        <f>250*0.9</f>
        <v>225</v>
      </c>
      <c r="E224" s="187" t="s">
        <v>364</v>
      </c>
      <c r="F224" s="187">
        <v>54</v>
      </c>
      <c r="G224" s="187">
        <v>43</v>
      </c>
      <c r="H224" s="187">
        <v>10.199999999999999</v>
      </c>
      <c r="I224" s="187">
        <v>25.3</v>
      </c>
      <c r="J224" s="187">
        <v>30.8</v>
      </c>
      <c r="K224" s="187">
        <v>66.599999999999994</v>
      </c>
      <c r="L224" s="188">
        <v>50.6</v>
      </c>
      <c r="M224" s="188">
        <v>48.4</v>
      </c>
      <c r="N224" s="188">
        <v>96.9</v>
      </c>
      <c r="O224" s="188">
        <v>88.1</v>
      </c>
      <c r="P224" s="188">
        <v>53.5</v>
      </c>
      <c r="Q224" s="188">
        <v>84.1</v>
      </c>
      <c r="R224" s="189">
        <v>380</v>
      </c>
      <c r="S224" s="189">
        <v>380</v>
      </c>
      <c r="T224" s="189">
        <v>380</v>
      </c>
      <c r="U224" s="189">
        <v>380</v>
      </c>
      <c r="V224" s="190">
        <f t="shared" si="57"/>
        <v>35.733333333333334</v>
      </c>
      <c r="W224" s="190">
        <f t="shared" si="58"/>
        <v>40.9</v>
      </c>
      <c r="X224" s="190">
        <f t="shared" si="59"/>
        <v>65.3</v>
      </c>
      <c r="Y224" s="191">
        <f t="shared" si="60"/>
        <v>75.233333333333334</v>
      </c>
      <c r="Z224" s="641">
        <f t="shared" ref="Z224:AB224" si="66">SUM(V224:V243)</f>
        <v>86.4</v>
      </c>
      <c r="AA224" s="630">
        <f t="shared" si="66"/>
        <v>99.533333333333331</v>
      </c>
      <c r="AB224" s="630">
        <f t="shared" si="66"/>
        <v>114.3</v>
      </c>
      <c r="AC224" s="630">
        <f>SUM(Y224:Y243)</f>
        <v>126</v>
      </c>
      <c r="AD224" s="607">
        <f t="shared" ref="AD224" si="67">Z224*0.38*0.9*SQRT(3)</f>
        <v>51.180022902691235</v>
      </c>
      <c r="AE224" s="607">
        <f t="shared" si="53"/>
        <v>58.959702309967604</v>
      </c>
      <c r="AF224" s="607">
        <f t="shared" si="53"/>
        <v>67.706905298351955</v>
      </c>
      <c r="AG224" s="607">
        <f t="shared" si="53"/>
        <v>74.63753339975807</v>
      </c>
      <c r="AH224" s="630">
        <f t="shared" ref="AH224" si="68">MAX(Z224:AC243)</f>
        <v>126</v>
      </c>
      <c r="AI224" s="609">
        <f t="shared" ref="AI224" si="69">AH224*0.38*0.9*SQRT(3)</f>
        <v>74.63753339975807</v>
      </c>
      <c r="AJ224" s="609">
        <f t="shared" ref="AJ224" si="70">D224-AI224</f>
        <v>150.36246660024193</v>
      </c>
    </row>
    <row r="225" spans="1:36" ht="18.75" x14ac:dyDescent="0.25">
      <c r="A225" s="648"/>
      <c r="B225" s="651"/>
      <c r="C225" s="654"/>
      <c r="D225" s="656"/>
      <c r="E225" s="180" t="s">
        <v>365</v>
      </c>
      <c r="F225" s="180">
        <v>55</v>
      </c>
      <c r="G225" s="180">
        <v>28</v>
      </c>
      <c r="H225" s="180">
        <v>69</v>
      </c>
      <c r="I225" s="180">
        <v>69.400000000000006</v>
      </c>
      <c r="J225" s="180">
        <v>36.5</v>
      </c>
      <c r="K225" s="180">
        <v>70</v>
      </c>
      <c r="L225" s="181">
        <v>47.1</v>
      </c>
      <c r="M225" s="181">
        <v>42.8</v>
      </c>
      <c r="N225" s="181">
        <v>57.1</v>
      </c>
      <c r="O225" s="181">
        <v>66.7</v>
      </c>
      <c r="P225" s="181">
        <v>43.1</v>
      </c>
      <c r="Q225" s="181">
        <v>42.5</v>
      </c>
      <c r="R225" s="182">
        <v>380</v>
      </c>
      <c r="S225" s="182">
        <v>380</v>
      </c>
      <c r="T225" s="182">
        <v>380</v>
      </c>
      <c r="U225" s="182">
        <v>380</v>
      </c>
      <c r="V225" s="183">
        <f t="shared" si="57"/>
        <v>50.666666666666664</v>
      </c>
      <c r="W225" s="183">
        <f t="shared" si="58"/>
        <v>58.633333333333333</v>
      </c>
      <c r="X225" s="183">
        <f t="shared" si="59"/>
        <v>49</v>
      </c>
      <c r="Y225" s="184">
        <f t="shared" si="60"/>
        <v>50.766666666666673</v>
      </c>
      <c r="Z225" s="642"/>
      <c r="AA225" s="608"/>
      <c r="AB225" s="608"/>
      <c r="AC225" s="608"/>
      <c r="AD225" s="608"/>
      <c r="AE225" s="608"/>
      <c r="AF225" s="608"/>
      <c r="AG225" s="608"/>
      <c r="AH225" s="608"/>
      <c r="AI225" s="610"/>
      <c r="AJ225" s="610"/>
    </row>
    <row r="226" spans="1:36" ht="18.75" x14ac:dyDescent="0.25">
      <c r="A226" s="648"/>
      <c r="B226" s="651"/>
      <c r="C226" s="654"/>
      <c r="D226" s="656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6"/>
      <c r="S226" s="186"/>
      <c r="T226" s="186"/>
      <c r="U226" s="186"/>
      <c r="V226" s="183">
        <f t="shared" si="57"/>
        <v>0</v>
      </c>
      <c r="W226" s="183">
        <f t="shared" si="58"/>
        <v>0</v>
      </c>
      <c r="X226" s="183">
        <f t="shared" si="59"/>
        <v>0</v>
      </c>
      <c r="Y226" s="184">
        <f t="shared" si="60"/>
        <v>0</v>
      </c>
      <c r="Z226" s="642"/>
      <c r="AA226" s="608"/>
      <c r="AB226" s="608"/>
      <c r="AC226" s="608"/>
      <c r="AD226" s="608"/>
      <c r="AE226" s="608"/>
      <c r="AF226" s="608"/>
      <c r="AG226" s="608"/>
      <c r="AH226" s="608"/>
      <c r="AI226" s="610"/>
      <c r="AJ226" s="610"/>
    </row>
    <row r="227" spans="1:36" ht="18.75" x14ac:dyDescent="0.25">
      <c r="A227" s="648"/>
      <c r="B227" s="651"/>
      <c r="C227" s="654"/>
      <c r="D227" s="656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2"/>
      <c r="S227" s="182"/>
      <c r="T227" s="182"/>
      <c r="U227" s="182"/>
      <c r="V227" s="183">
        <f t="shared" si="57"/>
        <v>0</v>
      </c>
      <c r="W227" s="183">
        <f t="shared" si="58"/>
        <v>0</v>
      </c>
      <c r="X227" s="183">
        <f t="shared" si="59"/>
        <v>0</v>
      </c>
      <c r="Y227" s="184">
        <f t="shared" si="60"/>
        <v>0</v>
      </c>
      <c r="Z227" s="642"/>
      <c r="AA227" s="608"/>
      <c r="AB227" s="608"/>
      <c r="AC227" s="608"/>
      <c r="AD227" s="608"/>
      <c r="AE227" s="608"/>
      <c r="AF227" s="608"/>
      <c r="AG227" s="608"/>
      <c r="AH227" s="608"/>
      <c r="AI227" s="610"/>
      <c r="AJ227" s="610"/>
    </row>
    <row r="228" spans="1:36" ht="18.75" x14ac:dyDescent="0.25">
      <c r="A228" s="648"/>
      <c r="B228" s="651"/>
      <c r="C228" s="654"/>
      <c r="D228" s="656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6"/>
      <c r="S228" s="186"/>
      <c r="T228" s="186"/>
      <c r="U228" s="186"/>
      <c r="V228" s="183">
        <f t="shared" si="57"/>
        <v>0</v>
      </c>
      <c r="W228" s="183">
        <f t="shared" si="58"/>
        <v>0</v>
      </c>
      <c r="X228" s="183">
        <f t="shared" si="59"/>
        <v>0</v>
      </c>
      <c r="Y228" s="184">
        <f t="shared" si="60"/>
        <v>0</v>
      </c>
      <c r="Z228" s="642"/>
      <c r="AA228" s="608"/>
      <c r="AB228" s="608"/>
      <c r="AC228" s="608"/>
      <c r="AD228" s="608"/>
      <c r="AE228" s="608"/>
      <c r="AF228" s="608"/>
      <c r="AG228" s="608"/>
      <c r="AH228" s="608"/>
      <c r="AI228" s="610"/>
      <c r="AJ228" s="610"/>
    </row>
    <row r="229" spans="1:36" ht="18.75" x14ac:dyDescent="0.25">
      <c r="A229" s="648"/>
      <c r="B229" s="651"/>
      <c r="C229" s="654"/>
      <c r="D229" s="656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2"/>
      <c r="S229" s="182"/>
      <c r="T229" s="182"/>
      <c r="U229" s="182"/>
      <c r="V229" s="183">
        <f t="shared" si="57"/>
        <v>0</v>
      </c>
      <c r="W229" s="183">
        <f t="shared" si="58"/>
        <v>0</v>
      </c>
      <c r="X229" s="183">
        <f t="shared" si="59"/>
        <v>0</v>
      </c>
      <c r="Y229" s="184">
        <f t="shared" si="60"/>
        <v>0</v>
      </c>
      <c r="Z229" s="642"/>
      <c r="AA229" s="608"/>
      <c r="AB229" s="608"/>
      <c r="AC229" s="608"/>
      <c r="AD229" s="608"/>
      <c r="AE229" s="608"/>
      <c r="AF229" s="608"/>
      <c r="AG229" s="608"/>
      <c r="AH229" s="608"/>
      <c r="AI229" s="610"/>
      <c r="AJ229" s="610"/>
    </row>
    <row r="230" spans="1:36" ht="18.75" x14ac:dyDescent="0.25">
      <c r="A230" s="648"/>
      <c r="B230" s="651"/>
      <c r="C230" s="654"/>
      <c r="D230" s="656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6"/>
      <c r="S230" s="186"/>
      <c r="T230" s="186"/>
      <c r="U230" s="186"/>
      <c r="V230" s="183">
        <f t="shared" si="57"/>
        <v>0</v>
      </c>
      <c r="W230" s="183">
        <f t="shared" si="58"/>
        <v>0</v>
      </c>
      <c r="X230" s="183">
        <f t="shared" si="59"/>
        <v>0</v>
      </c>
      <c r="Y230" s="184">
        <f t="shared" si="60"/>
        <v>0</v>
      </c>
      <c r="Z230" s="642"/>
      <c r="AA230" s="608"/>
      <c r="AB230" s="608"/>
      <c r="AC230" s="608"/>
      <c r="AD230" s="608"/>
      <c r="AE230" s="608"/>
      <c r="AF230" s="608"/>
      <c r="AG230" s="608"/>
      <c r="AH230" s="608"/>
      <c r="AI230" s="610"/>
      <c r="AJ230" s="610"/>
    </row>
    <row r="231" spans="1:36" ht="18.75" x14ac:dyDescent="0.25">
      <c r="A231" s="648"/>
      <c r="B231" s="651"/>
      <c r="C231" s="654"/>
      <c r="D231" s="656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2"/>
      <c r="S231" s="182"/>
      <c r="T231" s="182"/>
      <c r="U231" s="182"/>
      <c r="V231" s="183">
        <f t="shared" si="57"/>
        <v>0</v>
      </c>
      <c r="W231" s="183">
        <f t="shared" si="58"/>
        <v>0</v>
      </c>
      <c r="X231" s="183">
        <f t="shared" si="59"/>
        <v>0</v>
      </c>
      <c r="Y231" s="184">
        <f t="shared" si="60"/>
        <v>0</v>
      </c>
      <c r="Z231" s="642"/>
      <c r="AA231" s="608"/>
      <c r="AB231" s="608"/>
      <c r="AC231" s="608"/>
      <c r="AD231" s="608"/>
      <c r="AE231" s="608"/>
      <c r="AF231" s="608"/>
      <c r="AG231" s="608"/>
      <c r="AH231" s="608"/>
      <c r="AI231" s="610"/>
      <c r="AJ231" s="610"/>
    </row>
    <row r="232" spans="1:36" ht="18.75" x14ac:dyDescent="0.25">
      <c r="A232" s="648"/>
      <c r="B232" s="651"/>
      <c r="C232" s="654"/>
      <c r="D232" s="656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6"/>
      <c r="S232" s="186"/>
      <c r="T232" s="186"/>
      <c r="U232" s="186"/>
      <c r="V232" s="183">
        <f t="shared" si="57"/>
        <v>0</v>
      </c>
      <c r="W232" s="183">
        <f t="shared" si="58"/>
        <v>0</v>
      </c>
      <c r="X232" s="183">
        <f t="shared" si="59"/>
        <v>0</v>
      </c>
      <c r="Y232" s="184">
        <f t="shared" si="60"/>
        <v>0</v>
      </c>
      <c r="Z232" s="642"/>
      <c r="AA232" s="608"/>
      <c r="AB232" s="608"/>
      <c r="AC232" s="608"/>
      <c r="AD232" s="608"/>
      <c r="AE232" s="608"/>
      <c r="AF232" s="608"/>
      <c r="AG232" s="608"/>
      <c r="AH232" s="608"/>
      <c r="AI232" s="610"/>
      <c r="AJ232" s="610"/>
    </row>
    <row r="233" spans="1:36" ht="18.75" x14ac:dyDescent="0.25">
      <c r="A233" s="648"/>
      <c r="B233" s="651"/>
      <c r="C233" s="654"/>
      <c r="D233" s="656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2"/>
      <c r="S233" s="182"/>
      <c r="T233" s="182"/>
      <c r="U233" s="182"/>
      <c r="V233" s="183">
        <f t="shared" si="57"/>
        <v>0</v>
      </c>
      <c r="W233" s="183">
        <f t="shared" si="58"/>
        <v>0</v>
      </c>
      <c r="X233" s="183">
        <f t="shared" si="59"/>
        <v>0</v>
      </c>
      <c r="Y233" s="184">
        <f t="shared" si="60"/>
        <v>0</v>
      </c>
      <c r="Z233" s="642"/>
      <c r="AA233" s="608"/>
      <c r="AB233" s="608"/>
      <c r="AC233" s="608"/>
      <c r="AD233" s="608"/>
      <c r="AE233" s="608"/>
      <c r="AF233" s="608"/>
      <c r="AG233" s="608"/>
      <c r="AH233" s="608"/>
      <c r="AI233" s="610"/>
      <c r="AJ233" s="610"/>
    </row>
    <row r="234" spans="1:36" ht="18.75" x14ac:dyDescent="0.25">
      <c r="A234" s="648"/>
      <c r="B234" s="651"/>
      <c r="C234" s="654"/>
      <c r="D234" s="656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6"/>
      <c r="S234" s="186"/>
      <c r="T234" s="186"/>
      <c r="U234" s="186"/>
      <c r="V234" s="183">
        <f t="shared" si="57"/>
        <v>0</v>
      </c>
      <c r="W234" s="183">
        <f t="shared" si="58"/>
        <v>0</v>
      </c>
      <c r="X234" s="183">
        <f t="shared" si="59"/>
        <v>0</v>
      </c>
      <c r="Y234" s="184">
        <f t="shared" si="60"/>
        <v>0</v>
      </c>
      <c r="Z234" s="642"/>
      <c r="AA234" s="608"/>
      <c r="AB234" s="608"/>
      <c r="AC234" s="608"/>
      <c r="AD234" s="608"/>
      <c r="AE234" s="608"/>
      <c r="AF234" s="608"/>
      <c r="AG234" s="608"/>
      <c r="AH234" s="608"/>
      <c r="AI234" s="610"/>
      <c r="AJ234" s="610"/>
    </row>
    <row r="235" spans="1:36" ht="18.75" x14ac:dyDescent="0.25">
      <c r="A235" s="648"/>
      <c r="B235" s="651"/>
      <c r="C235" s="654"/>
      <c r="D235" s="656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2"/>
      <c r="S235" s="182"/>
      <c r="T235" s="182"/>
      <c r="U235" s="182"/>
      <c r="V235" s="183">
        <f t="shared" si="57"/>
        <v>0</v>
      </c>
      <c r="W235" s="183">
        <f t="shared" si="58"/>
        <v>0</v>
      </c>
      <c r="X235" s="183">
        <f t="shared" si="59"/>
        <v>0</v>
      </c>
      <c r="Y235" s="184">
        <f t="shared" si="60"/>
        <v>0</v>
      </c>
      <c r="Z235" s="642"/>
      <c r="AA235" s="608"/>
      <c r="AB235" s="608"/>
      <c r="AC235" s="608"/>
      <c r="AD235" s="608"/>
      <c r="AE235" s="608"/>
      <c r="AF235" s="608"/>
      <c r="AG235" s="608"/>
      <c r="AH235" s="608"/>
      <c r="AI235" s="610"/>
      <c r="AJ235" s="610"/>
    </row>
    <row r="236" spans="1:36" ht="18.75" x14ac:dyDescent="0.25">
      <c r="A236" s="648"/>
      <c r="B236" s="651"/>
      <c r="C236" s="654"/>
      <c r="D236" s="656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6"/>
      <c r="S236" s="186"/>
      <c r="T236" s="186"/>
      <c r="U236" s="186"/>
      <c r="V236" s="183">
        <f t="shared" si="57"/>
        <v>0</v>
      </c>
      <c r="W236" s="183">
        <f t="shared" si="58"/>
        <v>0</v>
      </c>
      <c r="X236" s="183">
        <f t="shared" si="59"/>
        <v>0</v>
      </c>
      <c r="Y236" s="184">
        <f t="shared" si="60"/>
        <v>0</v>
      </c>
      <c r="Z236" s="642"/>
      <c r="AA236" s="608"/>
      <c r="AB236" s="608"/>
      <c r="AC236" s="608"/>
      <c r="AD236" s="608"/>
      <c r="AE236" s="608"/>
      <c r="AF236" s="608"/>
      <c r="AG236" s="608"/>
      <c r="AH236" s="608"/>
      <c r="AI236" s="610"/>
      <c r="AJ236" s="610"/>
    </row>
    <row r="237" spans="1:36" ht="18.75" x14ac:dyDescent="0.25">
      <c r="A237" s="648"/>
      <c r="B237" s="651"/>
      <c r="C237" s="654"/>
      <c r="D237" s="656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2"/>
      <c r="S237" s="182"/>
      <c r="T237" s="182"/>
      <c r="U237" s="182"/>
      <c r="V237" s="183">
        <f t="shared" si="57"/>
        <v>0</v>
      </c>
      <c r="W237" s="183">
        <f t="shared" si="58"/>
        <v>0</v>
      </c>
      <c r="X237" s="183">
        <f t="shared" si="59"/>
        <v>0</v>
      </c>
      <c r="Y237" s="184">
        <f t="shared" si="60"/>
        <v>0</v>
      </c>
      <c r="Z237" s="642"/>
      <c r="AA237" s="608"/>
      <c r="AB237" s="608"/>
      <c r="AC237" s="608"/>
      <c r="AD237" s="608"/>
      <c r="AE237" s="608"/>
      <c r="AF237" s="608"/>
      <c r="AG237" s="608"/>
      <c r="AH237" s="608"/>
      <c r="AI237" s="610"/>
      <c r="AJ237" s="610"/>
    </row>
    <row r="238" spans="1:36" ht="18.75" x14ac:dyDescent="0.25">
      <c r="A238" s="648"/>
      <c r="B238" s="651"/>
      <c r="C238" s="654"/>
      <c r="D238" s="656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6"/>
      <c r="S238" s="186"/>
      <c r="T238" s="186"/>
      <c r="U238" s="186"/>
      <c r="V238" s="183">
        <f t="shared" si="57"/>
        <v>0</v>
      </c>
      <c r="W238" s="183">
        <f t="shared" si="58"/>
        <v>0</v>
      </c>
      <c r="X238" s="183">
        <f t="shared" si="59"/>
        <v>0</v>
      </c>
      <c r="Y238" s="184">
        <f t="shared" si="60"/>
        <v>0</v>
      </c>
      <c r="Z238" s="642"/>
      <c r="AA238" s="608"/>
      <c r="AB238" s="608"/>
      <c r="AC238" s="608"/>
      <c r="AD238" s="608"/>
      <c r="AE238" s="608"/>
      <c r="AF238" s="608"/>
      <c r="AG238" s="608"/>
      <c r="AH238" s="608"/>
      <c r="AI238" s="610"/>
      <c r="AJ238" s="610"/>
    </row>
    <row r="239" spans="1:36" ht="18.75" x14ac:dyDescent="0.25">
      <c r="A239" s="648"/>
      <c r="B239" s="651"/>
      <c r="C239" s="654"/>
      <c r="D239" s="656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2"/>
      <c r="S239" s="182"/>
      <c r="T239" s="182"/>
      <c r="U239" s="182"/>
      <c r="V239" s="183">
        <f t="shared" si="57"/>
        <v>0</v>
      </c>
      <c r="W239" s="183">
        <f t="shared" si="58"/>
        <v>0</v>
      </c>
      <c r="X239" s="183">
        <f t="shared" si="59"/>
        <v>0</v>
      </c>
      <c r="Y239" s="184">
        <f t="shared" si="60"/>
        <v>0</v>
      </c>
      <c r="Z239" s="642"/>
      <c r="AA239" s="608"/>
      <c r="AB239" s="608"/>
      <c r="AC239" s="608"/>
      <c r="AD239" s="608"/>
      <c r="AE239" s="608"/>
      <c r="AF239" s="608"/>
      <c r="AG239" s="608"/>
      <c r="AH239" s="608"/>
      <c r="AI239" s="610"/>
      <c r="AJ239" s="610"/>
    </row>
    <row r="240" spans="1:36" ht="18.75" x14ac:dyDescent="0.25">
      <c r="A240" s="648"/>
      <c r="B240" s="651"/>
      <c r="C240" s="654"/>
      <c r="D240" s="656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6"/>
      <c r="S240" s="186"/>
      <c r="T240" s="186"/>
      <c r="U240" s="186"/>
      <c r="V240" s="183">
        <f t="shared" si="57"/>
        <v>0</v>
      </c>
      <c r="W240" s="183">
        <f t="shared" si="58"/>
        <v>0</v>
      </c>
      <c r="X240" s="183">
        <f t="shared" si="59"/>
        <v>0</v>
      </c>
      <c r="Y240" s="184">
        <f t="shared" si="60"/>
        <v>0</v>
      </c>
      <c r="Z240" s="642"/>
      <c r="AA240" s="608"/>
      <c r="AB240" s="608"/>
      <c r="AC240" s="608"/>
      <c r="AD240" s="608"/>
      <c r="AE240" s="608"/>
      <c r="AF240" s="608"/>
      <c r="AG240" s="608"/>
      <c r="AH240" s="608"/>
      <c r="AI240" s="610"/>
      <c r="AJ240" s="610"/>
    </row>
    <row r="241" spans="1:36" ht="18.75" x14ac:dyDescent="0.25">
      <c r="A241" s="648"/>
      <c r="B241" s="651"/>
      <c r="C241" s="654"/>
      <c r="D241" s="656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2"/>
      <c r="S241" s="182"/>
      <c r="T241" s="182"/>
      <c r="U241" s="182"/>
      <c r="V241" s="183">
        <f t="shared" si="57"/>
        <v>0</v>
      </c>
      <c r="W241" s="183">
        <f t="shared" si="58"/>
        <v>0</v>
      </c>
      <c r="X241" s="183">
        <f t="shared" si="59"/>
        <v>0</v>
      </c>
      <c r="Y241" s="184">
        <f t="shared" si="60"/>
        <v>0</v>
      </c>
      <c r="Z241" s="642"/>
      <c r="AA241" s="608"/>
      <c r="AB241" s="608"/>
      <c r="AC241" s="608"/>
      <c r="AD241" s="608"/>
      <c r="AE241" s="608"/>
      <c r="AF241" s="608"/>
      <c r="AG241" s="608"/>
      <c r="AH241" s="608"/>
      <c r="AI241" s="610"/>
      <c r="AJ241" s="610"/>
    </row>
    <row r="242" spans="1:36" ht="18.75" x14ac:dyDescent="0.25">
      <c r="A242" s="648"/>
      <c r="B242" s="651"/>
      <c r="C242" s="654"/>
      <c r="D242" s="656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6"/>
      <c r="S242" s="186"/>
      <c r="T242" s="186"/>
      <c r="U242" s="186"/>
      <c r="V242" s="183">
        <f t="shared" si="57"/>
        <v>0</v>
      </c>
      <c r="W242" s="183">
        <f t="shared" si="58"/>
        <v>0</v>
      </c>
      <c r="X242" s="183">
        <f t="shared" si="59"/>
        <v>0</v>
      </c>
      <c r="Y242" s="184">
        <f t="shared" si="60"/>
        <v>0</v>
      </c>
      <c r="Z242" s="642"/>
      <c r="AA242" s="608"/>
      <c r="AB242" s="608"/>
      <c r="AC242" s="608"/>
      <c r="AD242" s="608"/>
      <c r="AE242" s="608"/>
      <c r="AF242" s="608"/>
      <c r="AG242" s="608"/>
      <c r="AH242" s="608"/>
      <c r="AI242" s="610"/>
      <c r="AJ242" s="610"/>
    </row>
    <row r="243" spans="1:36" ht="19.5" thickBot="1" x14ac:dyDescent="0.3">
      <c r="A243" s="649"/>
      <c r="B243" s="652"/>
      <c r="C243" s="655"/>
      <c r="D243" s="657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3"/>
      <c r="S243" s="193"/>
      <c r="T243" s="193"/>
      <c r="U243" s="193"/>
      <c r="V243" s="194">
        <f t="shared" si="57"/>
        <v>0</v>
      </c>
      <c r="W243" s="194">
        <f t="shared" si="58"/>
        <v>0</v>
      </c>
      <c r="X243" s="194">
        <f t="shared" si="59"/>
        <v>0</v>
      </c>
      <c r="Y243" s="195">
        <f t="shared" si="60"/>
        <v>0</v>
      </c>
      <c r="Z243" s="643"/>
      <c r="AA243" s="631"/>
      <c r="AB243" s="631"/>
      <c r="AC243" s="631"/>
      <c r="AD243" s="631"/>
      <c r="AE243" s="631"/>
      <c r="AF243" s="631"/>
      <c r="AG243" s="631"/>
      <c r="AH243" s="631"/>
      <c r="AI243" s="611"/>
      <c r="AJ243" s="611"/>
    </row>
    <row r="244" spans="1:36" ht="18.75" x14ac:dyDescent="0.25">
      <c r="A244" s="647">
        <v>13</v>
      </c>
      <c r="B244" s="650" t="s">
        <v>271</v>
      </c>
      <c r="C244" s="653" t="s">
        <v>88</v>
      </c>
      <c r="D244" s="653">
        <f>160*0.9</f>
        <v>144</v>
      </c>
      <c r="E244" s="187" t="s">
        <v>366</v>
      </c>
      <c r="F244" s="187">
        <v>48</v>
      </c>
      <c r="G244" s="187">
        <v>19.5</v>
      </c>
      <c r="H244" s="187">
        <v>42.6</v>
      </c>
      <c r="I244" s="187">
        <v>37.700000000000003</v>
      </c>
      <c r="J244" s="187">
        <v>20.8</v>
      </c>
      <c r="K244" s="187">
        <v>20.399999999999999</v>
      </c>
      <c r="L244" s="188">
        <v>42</v>
      </c>
      <c r="M244" s="188">
        <v>20</v>
      </c>
      <c r="N244" s="188">
        <v>49.1</v>
      </c>
      <c r="O244" s="188">
        <v>72.2</v>
      </c>
      <c r="P244" s="188">
        <v>19.7</v>
      </c>
      <c r="Q244" s="188">
        <v>76.400000000000006</v>
      </c>
      <c r="R244" s="189">
        <v>380</v>
      </c>
      <c r="S244" s="189">
        <v>380</v>
      </c>
      <c r="T244" s="189">
        <v>380</v>
      </c>
      <c r="U244" s="189">
        <v>380</v>
      </c>
      <c r="V244" s="190">
        <f t="shared" si="57"/>
        <v>36.699999999999996</v>
      </c>
      <c r="W244" s="190">
        <f t="shared" si="58"/>
        <v>26.3</v>
      </c>
      <c r="X244" s="190">
        <f t="shared" si="59"/>
        <v>37.033333333333331</v>
      </c>
      <c r="Y244" s="191">
        <f t="shared" si="60"/>
        <v>56.1</v>
      </c>
      <c r="Z244" s="641">
        <f t="shared" ref="Z244:AB244" si="71">SUM(V244:V263)</f>
        <v>87.066666666666663</v>
      </c>
      <c r="AA244" s="630">
        <f t="shared" si="71"/>
        <v>84.933333333333337</v>
      </c>
      <c r="AB244" s="630">
        <f t="shared" si="71"/>
        <v>102.60000000000001</v>
      </c>
      <c r="AC244" s="630">
        <f>SUM(Y244:Y263)</f>
        <v>111.1</v>
      </c>
      <c r="AD244" s="607">
        <f t="shared" ref="AD244" si="72">Z244*0.38*0.9*SQRT(3)</f>
        <v>51.574930486816939</v>
      </c>
      <c r="AE244" s="607">
        <f t="shared" si="53"/>
        <v>50.311226217614696</v>
      </c>
      <c r="AF244" s="607">
        <f t="shared" si="53"/>
        <v>60.776277196945856</v>
      </c>
      <c r="AG244" s="607">
        <f t="shared" si="53"/>
        <v>65.811348894548559</v>
      </c>
      <c r="AH244" s="630">
        <f t="shared" ref="AH244" si="73">MAX(Z244:AC263)</f>
        <v>111.1</v>
      </c>
      <c r="AI244" s="609">
        <f t="shared" ref="AI244" si="74">AH244*0.38*0.9*SQRT(3)</f>
        <v>65.811348894548559</v>
      </c>
      <c r="AJ244" s="609">
        <f t="shared" ref="AJ244" si="75">D244-AI244</f>
        <v>78.188651105451441</v>
      </c>
    </row>
    <row r="245" spans="1:36" ht="18.75" x14ac:dyDescent="0.25">
      <c r="A245" s="648"/>
      <c r="B245" s="651"/>
      <c r="C245" s="654"/>
      <c r="D245" s="656"/>
      <c r="E245" s="180" t="s">
        <v>365</v>
      </c>
      <c r="F245" s="180">
        <v>52</v>
      </c>
      <c r="G245" s="180">
        <v>26</v>
      </c>
      <c r="H245" s="180">
        <v>20</v>
      </c>
      <c r="I245" s="180">
        <v>47.2</v>
      </c>
      <c r="J245" s="180">
        <v>20.5</v>
      </c>
      <c r="K245" s="180">
        <v>22.2</v>
      </c>
      <c r="L245" s="181">
        <v>59</v>
      </c>
      <c r="M245" s="181">
        <v>46.5</v>
      </c>
      <c r="N245" s="181">
        <v>24.4</v>
      </c>
      <c r="O245" s="181">
        <v>23.3</v>
      </c>
      <c r="P245" s="181">
        <v>34.5</v>
      </c>
      <c r="Q245" s="181">
        <v>20.9</v>
      </c>
      <c r="R245" s="182">
        <v>380</v>
      </c>
      <c r="S245" s="182">
        <v>380</v>
      </c>
      <c r="T245" s="182">
        <v>380</v>
      </c>
      <c r="U245" s="182">
        <v>380</v>
      </c>
      <c r="V245" s="183">
        <f t="shared" si="57"/>
        <v>32.666666666666664</v>
      </c>
      <c r="W245" s="183">
        <f t="shared" si="58"/>
        <v>29.966666666666669</v>
      </c>
      <c r="X245" s="183">
        <f t="shared" si="59"/>
        <v>43.300000000000004</v>
      </c>
      <c r="Y245" s="184">
        <f t="shared" si="60"/>
        <v>26.233333333333331</v>
      </c>
      <c r="Z245" s="642"/>
      <c r="AA245" s="608"/>
      <c r="AB245" s="608"/>
      <c r="AC245" s="608"/>
      <c r="AD245" s="608"/>
      <c r="AE245" s="608"/>
      <c r="AF245" s="608"/>
      <c r="AG245" s="608"/>
      <c r="AH245" s="608"/>
      <c r="AI245" s="610"/>
      <c r="AJ245" s="610"/>
    </row>
    <row r="246" spans="1:36" ht="18.75" x14ac:dyDescent="0.25">
      <c r="A246" s="648"/>
      <c r="B246" s="651"/>
      <c r="C246" s="654"/>
      <c r="D246" s="656"/>
      <c r="E246" s="185" t="s">
        <v>367</v>
      </c>
      <c r="F246" s="185">
        <v>23.6</v>
      </c>
      <c r="G246" s="185">
        <v>14.2</v>
      </c>
      <c r="H246" s="185">
        <v>15.3</v>
      </c>
      <c r="I246" s="185">
        <v>45.7</v>
      </c>
      <c r="J246" s="185">
        <v>16.399999999999999</v>
      </c>
      <c r="K246" s="185">
        <v>23.9</v>
      </c>
      <c r="L246" s="185">
        <v>34.799999999999997</v>
      </c>
      <c r="M246" s="185">
        <v>12.7</v>
      </c>
      <c r="N246" s="185">
        <v>19.3</v>
      </c>
      <c r="O246" s="185">
        <v>33.1</v>
      </c>
      <c r="P246" s="185">
        <v>22.7</v>
      </c>
      <c r="Q246" s="185">
        <v>30.5</v>
      </c>
      <c r="R246" s="182">
        <v>380</v>
      </c>
      <c r="S246" s="182">
        <v>380</v>
      </c>
      <c r="T246" s="182">
        <v>380</v>
      </c>
      <c r="U246" s="182">
        <v>380</v>
      </c>
      <c r="V246" s="183">
        <f t="shared" si="57"/>
        <v>17.7</v>
      </c>
      <c r="W246" s="183">
        <f t="shared" si="58"/>
        <v>28.666666666666668</v>
      </c>
      <c r="X246" s="183">
        <f t="shared" si="59"/>
        <v>22.266666666666666</v>
      </c>
      <c r="Y246" s="184">
        <f t="shared" si="60"/>
        <v>28.766666666666666</v>
      </c>
      <c r="Z246" s="642"/>
      <c r="AA246" s="608"/>
      <c r="AB246" s="608"/>
      <c r="AC246" s="608"/>
      <c r="AD246" s="608"/>
      <c r="AE246" s="608"/>
      <c r="AF246" s="608"/>
      <c r="AG246" s="608"/>
      <c r="AH246" s="608"/>
      <c r="AI246" s="610"/>
      <c r="AJ246" s="610"/>
    </row>
    <row r="247" spans="1:36" ht="18.75" x14ac:dyDescent="0.25">
      <c r="A247" s="648"/>
      <c r="B247" s="651"/>
      <c r="C247" s="654"/>
      <c r="D247" s="656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2"/>
      <c r="S247" s="182"/>
      <c r="T247" s="182"/>
      <c r="U247" s="182"/>
      <c r="V247" s="183">
        <f t="shared" si="57"/>
        <v>0</v>
      </c>
      <c r="W247" s="183">
        <f t="shared" si="58"/>
        <v>0</v>
      </c>
      <c r="X247" s="183">
        <f t="shared" si="59"/>
        <v>0</v>
      </c>
      <c r="Y247" s="184">
        <f t="shared" si="60"/>
        <v>0</v>
      </c>
      <c r="Z247" s="642"/>
      <c r="AA247" s="608"/>
      <c r="AB247" s="608"/>
      <c r="AC247" s="608"/>
      <c r="AD247" s="608"/>
      <c r="AE247" s="608"/>
      <c r="AF247" s="608"/>
      <c r="AG247" s="608"/>
      <c r="AH247" s="608"/>
      <c r="AI247" s="610"/>
      <c r="AJ247" s="610"/>
    </row>
    <row r="248" spans="1:36" ht="18.75" x14ac:dyDescent="0.25">
      <c r="A248" s="648"/>
      <c r="B248" s="651"/>
      <c r="C248" s="654"/>
      <c r="D248" s="656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6"/>
      <c r="S248" s="186"/>
      <c r="T248" s="186"/>
      <c r="U248" s="186"/>
      <c r="V248" s="183">
        <f t="shared" si="57"/>
        <v>0</v>
      </c>
      <c r="W248" s="183">
        <f t="shared" si="58"/>
        <v>0</v>
      </c>
      <c r="X248" s="183">
        <f t="shared" si="59"/>
        <v>0</v>
      </c>
      <c r="Y248" s="184">
        <f t="shared" si="60"/>
        <v>0</v>
      </c>
      <c r="Z248" s="642"/>
      <c r="AA248" s="608"/>
      <c r="AB248" s="608"/>
      <c r="AC248" s="608"/>
      <c r="AD248" s="608"/>
      <c r="AE248" s="608"/>
      <c r="AF248" s="608"/>
      <c r="AG248" s="608"/>
      <c r="AH248" s="608"/>
      <c r="AI248" s="610"/>
      <c r="AJ248" s="610"/>
    </row>
    <row r="249" spans="1:36" ht="18.75" x14ac:dyDescent="0.25">
      <c r="A249" s="648"/>
      <c r="B249" s="651"/>
      <c r="C249" s="654"/>
      <c r="D249" s="656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2"/>
      <c r="S249" s="182"/>
      <c r="T249" s="182"/>
      <c r="U249" s="182"/>
      <c r="V249" s="183">
        <f t="shared" si="57"/>
        <v>0</v>
      </c>
      <c r="W249" s="183">
        <f t="shared" si="58"/>
        <v>0</v>
      </c>
      <c r="X249" s="183">
        <f t="shared" si="59"/>
        <v>0</v>
      </c>
      <c r="Y249" s="184">
        <f t="shared" si="60"/>
        <v>0</v>
      </c>
      <c r="Z249" s="642"/>
      <c r="AA249" s="608"/>
      <c r="AB249" s="608"/>
      <c r="AC249" s="608"/>
      <c r="AD249" s="608"/>
      <c r="AE249" s="608"/>
      <c r="AF249" s="608"/>
      <c r="AG249" s="608"/>
      <c r="AH249" s="608"/>
      <c r="AI249" s="610"/>
      <c r="AJ249" s="610"/>
    </row>
    <row r="250" spans="1:36" ht="18.75" x14ac:dyDescent="0.25">
      <c r="A250" s="648"/>
      <c r="B250" s="651"/>
      <c r="C250" s="654"/>
      <c r="D250" s="656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6"/>
      <c r="S250" s="186"/>
      <c r="T250" s="186"/>
      <c r="U250" s="186"/>
      <c r="V250" s="183">
        <f t="shared" si="57"/>
        <v>0</v>
      </c>
      <c r="W250" s="183">
        <f t="shared" si="58"/>
        <v>0</v>
      </c>
      <c r="X250" s="183">
        <f t="shared" si="59"/>
        <v>0</v>
      </c>
      <c r="Y250" s="184">
        <f t="shared" si="60"/>
        <v>0</v>
      </c>
      <c r="Z250" s="642"/>
      <c r="AA250" s="608"/>
      <c r="AB250" s="608"/>
      <c r="AC250" s="608"/>
      <c r="AD250" s="608"/>
      <c r="AE250" s="608"/>
      <c r="AF250" s="608"/>
      <c r="AG250" s="608"/>
      <c r="AH250" s="608"/>
      <c r="AI250" s="610"/>
      <c r="AJ250" s="610"/>
    </row>
    <row r="251" spans="1:36" ht="18.75" x14ac:dyDescent="0.25">
      <c r="A251" s="648"/>
      <c r="B251" s="651"/>
      <c r="C251" s="654"/>
      <c r="D251" s="656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2"/>
      <c r="S251" s="182"/>
      <c r="T251" s="182"/>
      <c r="U251" s="182"/>
      <c r="V251" s="183">
        <f t="shared" si="57"/>
        <v>0</v>
      </c>
      <c r="W251" s="183">
        <f t="shared" si="58"/>
        <v>0</v>
      </c>
      <c r="X251" s="183">
        <f t="shared" si="59"/>
        <v>0</v>
      </c>
      <c r="Y251" s="184">
        <f t="shared" si="60"/>
        <v>0</v>
      </c>
      <c r="Z251" s="642"/>
      <c r="AA251" s="608"/>
      <c r="AB251" s="608"/>
      <c r="AC251" s="608"/>
      <c r="AD251" s="608"/>
      <c r="AE251" s="608"/>
      <c r="AF251" s="608"/>
      <c r="AG251" s="608"/>
      <c r="AH251" s="608"/>
      <c r="AI251" s="610"/>
      <c r="AJ251" s="610"/>
    </row>
    <row r="252" spans="1:36" ht="18.75" x14ac:dyDescent="0.25">
      <c r="A252" s="648"/>
      <c r="B252" s="651"/>
      <c r="C252" s="654"/>
      <c r="D252" s="656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6"/>
      <c r="S252" s="186"/>
      <c r="T252" s="186"/>
      <c r="U252" s="186"/>
      <c r="V252" s="183">
        <f t="shared" si="57"/>
        <v>0</v>
      </c>
      <c r="W252" s="183">
        <f t="shared" si="58"/>
        <v>0</v>
      </c>
      <c r="X252" s="183">
        <f t="shared" si="59"/>
        <v>0</v>
      </c>
      <c r="Y252" s="184">
        <f t="shared" si="60"/>
        <v>0</v>
      </c>
      <c r="Z252" s="642"/>
      <c r="AA252" s="608"/>
      <c r="AB252" s="608"/>
      <c r="AC252" s="608"/>
      <c r="AD252" s="608"/>
      <c r="AE252" s="608"/>
      <c r="AF252" s="608"/>
      <c r="AG252" s="608"/>
      <c r="AH252" s="608"/>
      <c r="AI252" s="610"/>
      <c r="AJ252" s="610"/>
    </row>
    <row r="253" spans="1:36" ht="18.75" x14ac:dyDescent="0.25">
      <c r="A253" s="648"/>
      <c r="B253" s="651"/>
      <c r="C253" s="654"/>
      <c r="D253" s="656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2"/>
      <c r="S253" s="182"/>
      <c r="T253" s="182"/>
      <c r="U253" s="182"/>
      <c r="V253" s="183">
        <f t="shared" si="57"/>
        <v>0</v>
      </c>
      <c r="W253" s="183">
        <f t="shared" si="58"/>
        <v>0</v>
      </c>
      <c r="X253" s="183">
        <f t="shared" si="59"/>
        <v>0</v>
      </c>
      <c r="Y253" s="184">
        <f t="shared" si="60"/>
        <v>0</v>
      </c>
      <c r="Z253" s="642"/>
      <c r="AA253" s="608"/>
      <c r="AB253" s="608"/>
      <c r="AC253" s="608"/>
      <c r="AD253" s="608"/>
      <c r="AE253" s="608"/>
      <c r="AF253" s="608"/>
      <c r="AG253" s="608"/>
      <c r="AH253" s="608"/>
      <c r="AI253" s="610"/>
      <c r="AJ253" s="610"/>
    </row>
    <row r="254" spans="1:36" ht="18.75" x14ac:dyDescent="0.25">
      <c r="A254" s="648"/>
      <c r="B254" s="651"/>
      <c r="C254" s="654"/>
      <c r="D254" s="656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6"/>
      <c r="S254" s="186"/>
      <c r="T254" s="186"/>
      <c r="U254" s="186"/>
      <c r="V254" s="183">
        <f t="shared" si="57"/>
        <v>0</v>
      </c>
      <c r="W254" s="183">
        <f t="shared" si="58"/>
        <v>0</v>
      </c>
      <c r="X254" s="183">
        <f t="shared" si="59"/>
        <v>0</v>
      </c>
      <c r="Y254" s="184">
        <f t="shared" si="60"/>
        <v>0</v>
      </c>
      <c r="Z254" s="642"/>
      <c r="AA254" s="608"/>
      <c r="AB254" s="608"/>
      <c r="AC254" s="608"/>
      <c r="AD254" s="608"/>
      <c r="AE254" s="608"/>
      <c r="AF254" s="608"/>
      <c r="AG254" s="608"/>
      <c r="AH254" s="608"/>
      <c r="AI254" s="610"/>
      <c r="AJ254" s="610"/>
    </row>
    <row r="255" spans="1:36" ht="18.75" x14ac:dyDescent="0.25">
      <c r="A255" s="648"/>
      <c r="B255" s="651"/>
      <c r="C255" s="654"/>
      <c r="D255" s="656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2"/>
      <c r="S255" s="182"/>
      <c r="T255" s="182"/>
      <c r="U255" s="182"/>
      <c r="V255" s="183">
        <f t="shared" si="57"/>
        <v>0</v>
      </c>
      <c r="W255" s="183">
        <f t="shared" si="58"/>
        <v>0</v>
      </c>
      <c r="X255" s="183">
        <f t="shared" si="59"/>
        <v>0</v>
      </c>
      <c r="Y255" s="184">
        <f t="shared" si="60"/>
        <v>0</v>
      </c>
      <c r="Z255" s="642"/>
      <c r="AA255" s="608"/>
      <c r="AB255" s="608"/>
      <c r="AC255" s="608"/>
      <c r="AD255" s="608"/>
      <c r="AE255" s="608"/>
      <c r="AF255" s="608"/>
      <c r="AG255" s="608"/>
      <c r="AH255" s="608"/>
      <c r="AI255" s="610"/>
      <c r="AJ255" s="610"/>
    </row>
    <row r="256" spans="1:36" ht="18.75" x14ac:dyDescent="0.25">
      <c r="A256" s="648"/>
      <c r="B256" s="651"/>
      <c r="C256" s="654"/>
      <c r="D256" s="656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6"/>
      <c r="S256" s="186"/>
      <c r="T256" s="186"/>
      <c r="U256" s="186"/>
      <c r="V256" s="183">
        <f t="shared" si="57"/>
        <v>0</v>
      </c>
      <c r="W256" s="183">
        <f t="shared" si="58"/>
        <v>0</v>
      </c>
      <c r="X256" s="183">
        <f t="shared" si="59"/>
        <v>0</v>
      </c>
      <c r="Y256" s="184">
        <f t="shared" si="60"/>
        <v>0</v>
      </c>
      <c r="Z256" s="642"/>
      <c r="AA256" s="608"/>
      <c r="AB256" s="608"/>
      <c r="AC256" s="608"/>
      <c r="AD256" s="608"/>
      <c r="AE256" s="608"/>
      <c r="AF256" s="608"/>
      <c r="AG256" s="608"/>
      <c r="AH256" s="608"/>
      <c r="AI256" s="610"/>
      <c r="AJ256" s="610"/>
    </row>
    <row r="257" spans="1:36" ht="18.75" x14ac:dyDescent="0.25">
      <c r="A257" s="648"/>
      <c r="B257" s="651"/>
      <c r="C257" s="654"/>
      <c r="D257" s="656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2"/>
      <c r="S257" s="182"/>
      <c r="T257" s="182"/>
      <c r="U257" s="182"/>
      <c r="V257" s="183">
        <f t="shared" si="57"/>
        <v>0</v>
      </c>
      <c r="W257" s="183">
        <f t="shared" si="58"/>
        <v>0</v>
      </c>
      <c r="X257" s="183">
        <f t="shared" si="59"/>
        <v>0</v>
      </c>
      <c r="Y257" s="184">
        <f t="shared" si="60"/>
        <v>0</v>
      </c>
      <c r="Z257" s="642"/>
      <c r="AA257" s="608"/>
      <c r="AB257" s="608"/>
      <c r="AC257" s="608"/>
      <c r="AD257" s="608"/>
      <c r="AE257" s="608"/>
      <c r="AF257" s="608"/>
      <c r="AG257" s="608"/>
      <c r="AH257" s="608"/>
      <c r="AI257" s="610"/>
      <c r="AJ257" s="610"/>
    </row>
    <row r="258" spans="1:36" ht="18.75" x14ac:dyDescent="0.25">
      <c r="A258" s="648"/>
      <c r="B258" s="651"/>
      <c r="C258" s="654"/>
      <c r="D258" s="656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6"/>
      <c r="S258" s="186"/>
      <c r="T258" s="186"/>
      <c r="U258" s="186"/>
      <c r="V258" s="183">
        <f t="shared" si="57"/>
        <v>0</v>
      </c>
      <c r="W258" s="183">
        <f t="shared" si="58"/>
        <v>0</v>
      </c>
      <c r="X258" s="183">
        <f t="shared" si="59"/>
        <v>0</v>
      </c>
      <c r="Y258" s="184">
        <f t="shared" si="60"/>
        <v>0</v>
      </c>
      <c r="Z258" s="642"/>
      <c r="AA258" s="608"/>
      <c r="AB258" s="608"/>
      <c r="AC258" s="608"/>
      <c r="AD258" s="608"/>
      <c r="AE258" s="608"/>
      <c r="AF258" s="608"/>
      <c r="AG258" s="608"/>
      <c r="AH258" s="608"/>
      <c r="AI258" s="610"/>
      <c r="AJ258" s="610"/>
    </row>
    <row r="259" spans="1:36" ht="18.75" x14ac:dyDescent="0.25">
      <c r="A259" s="648"/>
      <c r="B259" s="651"/>
      <c r="C259" s="654"/>
      <c r="D259" s="656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2"/>
      <c r="S259" s="182"/>
      <c r="T259" s="182"/>
      <c r="U259" s="182"/>
      <c r="V259" s="183">
        <f t="shared" si="57"/>
        <v>0</v>
      </c>
      <c r="W259" s="183">
        <f t="shared" si="58"/>
        <v>0</v>
      </c>
      <c r="X259" s="183">
        <f t="shared" si="59"/>
        <v>0</v>
      </c>
      <c r="Y259" s="184">
        <f t="shared" si="60"/>
        <v>0</v>
      </c>
      <c r="Z259" s="642"/>
      <c r="AA259" s="608"/>
      <c r="AB259" s="608"/>
      <c r="AC259" s="608"/>
      <c r="AD259" s="608"/>
      <c r="AE259" s="608"/>
      <c r="AF259" s="608"/>
      <c r="AG259" s="608"/>
      <c r="AH259" s="608"/>
      <c r="AI259" s="610"/>
      <c r="AJ259" s="610"/>
    </row>
    <row r="260" spans="1:36" ht="18.75" x14ac:dyDescent="0.25">
      <c r="A260" s="648"/>
      <c r="B260" s="651"/>
      <c r="C260" s="654"/>
      <c r="D260" s="65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6"/>
      <c r="S260" s="186"/>
      <c r="T260" s="186"/>
      <c r="U260" s="186"/>
      <c r="V260" s="183">
        <f t="shared" si="57"/>
        <v>0</v>
      </c>
      <c r="W260" s="183">
        <f t="shared" si="58"/>
        <v>0</v>
      </c>
      <c r="X260" s="183">
        <f t="shared" si="59"/>
        <v>0</v>
      </c>
      <c r="Y260" s="184">
        <f t="shared" si="60"/>
        <v>0</v>
      </c>
      <c r="Z260" s="642"/>
      <c r="AA260" s="608"/>
      <c r="AB260" s="608"/>
      <c r="AC260" s="608"/>
      <c r="AD260" s="608"/>
      <c r="AE260" s="608"/>
      <c r="AF260" s="608"/>
      <c r="AG260" s="608"/>
      <c r="AH260" s="608"/>
      <c r="AI260" s="610"/>
      <c r="AJ260" s="610"/>
    </row>
    <row r="261" spans="1:36" ht="18.75" x14ac:dyDescent="0.25">
      <c r="A261" s="648"/>
      <c r="B261" s="651"/>
      <c r="C261" s="654"/>
      <c r="D261" s="656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2"/>
      <c r="S261" s="182"/>
      <c r="T261" s="182"/>
      <c r="U261" s="182"/>
      <c r="V261" s="183">
        <f t="shared" si="57"/>
        <v>0</v>
      </c>
      <c r="W261" s="183">
        <f t="shared" si="58"/>
        <v>0</v>
      </c>
      <c r="X261" s="183">
        <f t="shared" si="59"/>
        <v>0</v>
      </c>
      <c r="Y261" s="184">
        <f t="shared" si="60"/>
        <v>0</v>
      </c>
      <c r="Z261" s="642"/>
      <c r="AA261" s="608"/>
      <c r="AB261" s="608"/>
      <c r="AC261" s="608"/>
      <c r="AD261" s="608"/>
      <c r="AE261" s="608"/>
      <c r="AF261" s="608"/>
      <c r="AG261" s="608"/>
      <c r="AH261" s="608"/>
      <c r="AI261" s="610"/>
      <c r="AJ261" s="610"/>
    </row>
    <row r="262" spans="1:36" ht="18.75" x14ac:dyDescent="0.25">
      <c r="A262" s="648"/>
      <c r="B262" s="651"/>
      <c r="C262" s="654"/>
      <c r="D262" s="656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6"/>
      <c r="S262" s="186"/>
      <c r="T262" s="186"/>
      <c r="U262" s="186"/>
      <c r="V262" s="183">
        <f t="shared" si="57"/>
        <v>0</v>
      </c>
      <c r="W262" s="183">
        <f t="shared" si="58"/>
        <v>0</v>
      </c>
      <c r="X262" s="183">
        <f t="shared" si="59"/>
        <v>0</v>
      </c>
      <c r="Y262" s="184">
        <f t="shared" si="60"/>
        <v>0</v>
      </c>
      <c r="Z262" s="642"/>
      <c r="AA262" s="608"/>
      <c r="AB262" s="608"/>
      <c r="AC262" s="608"/>
      <c r="AD262" s="608"/>
      <c r="AE262" s="608"/>
      <c r="AF262" s="608"/>
      <c r="AG262" s="608"/>
      <c r="AH262" s="608"/>
      <c r="AI262" s="610"/>
      <c r="AJ262" s="610"/>
    </row>
    <row r="263" spans="1:36" ht="19.5" thickBot="1" x14ac:dyDescent="0.3">
      <c r="A263" s="649"/>
      <c r="B263" s="652"/>
      <c r="C263" s="655"/>
      <c r="D263" s="657"/>
      <c r="E263" s="192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3"/>
      <c r="S263" s="193"/>
      <c r="T263" s="193"/>
      <c r="U263" s="193"/>
      <c r="V263" s="194">
        <f t="shared" si="57"/>
        <v>0</v>
      </c>
      <c r="W263" s="194">
        <f t="shared" si="58"/>
        <v>0</v>
      </c>
      <c r="X263" s="194">
        <f t="shared" si="59"/>
        <v>0</v>
      </c>
      <c r="Y263" s="195">
        <f t="shared" si="60"/>
        <v>0</v>
      </c>
      <c r="Z263" s="643"/>
      <c r="AA263" s="631"/>
      <c r="AB263" s="631"/>
      <c r="AC263" s="631"/>
      <c r="AD263" s="631"/>
      <c r="AE263" s="631"/>
      <c r="AF263" s="631"/>
      <c r="AG263" s="631"/>
      <c r="AH263" s="631"/>
      <c r="AI263" s="611"/>
      <c r="AJ263" s="611"/>
    </row>
    <row r="264" spans="1:36" ht="18.75" x14ac:dyDescent="0.25">
      <c r="A264" s="647">
        <v>14</v>
      </c>
      <c r="B264" s="650" t="s">
        <v>124</v>
      </c>
      <c r="C264" s="653" t="s">
        <v>88</v>
      </c>
      <c r="D264" s="653">
        <f>160*0.9</f>
        <v>144</v>
      </c>
      <c r="E264" s="187" t="s">
        <v>368</v>
      </c>
      <c r="F264" s="187">
        <v>47.3</v>
      </c>
      <c r="G264" s="187">
        <v>13.1</v>
      </c>
      <c r="H264" s="187">
        <v>7</v>
      </c>
      <c r="I264" s="187">
        <v>61.2</v>
      </c>
      <c r="J264" s="187">
        <v>7.4</v>
      </c>
      <c r="K264" s="187">
        <v>2.8</v>
      </c>
      <c r="L264" s="188">
        <v>31.6</v>
      </c>
      <c r="M264" s="188">
        <v>7.5</v>
      </c>
      <c r="N264" s="188">
        <v>0.5</v>
      </c>
      <c r="O264" s="188">
        <v>45.5</v>
      </c>
      <c r="P264" s="188">
        <v>14.2</v>
      </c>
      <c r="Q264" s="188">
        <v>1.5</v>
      </c>
      <c r="R264" s="189">
        <v>380</v>
      </c>
      <c r="S264" s="189">
        <v>380</v>
      </c>
      <c r="T264" s="189">
        <v>380</v>
      </c>
      <c r="U264" s="189">
        <v>380</v>
      </c>
      <c r="V264" s="190">
        <f t="shared" si="57"/>
        <v>22.466666666666669</v>
      </c>
      <c r="W264" s="190">
        <f t="shared" si="58"/>
        <v>23.8</v>
      </c>
      <c r="X264" s="190">
        <f t="shared" si="59"/>
        <v>13.200000000000001</v>
      </c>
      <c r="Y264" s="191">
        <f t="shared" si="60"/>
        <v>20.400000000000002</v>
      </c>
      <c r="Z264" s="641">
        <f t="shared" ref="Z264:AB264" si="76">SUM(V264:V283)</f>
        <v>29.033333333333335</v>
      </c>
      <c r="AA264" s="630">
        <f t="shared" si="76"/>
        <v>35.566666666666663</v>
      </c>
      <c r="AB264" s="630">
        <f t="shared" si="76"/>
        <v>20.400000000000002</v>
      </c>
      <c r="AC264" s="630">
        <f>SUM(Y264:Y283)</f>
        <v>33.5</v>
      </c>
      <c r="AD264" s="607">
        <f t="shared" ref="AD264:AG284" si="77">Z264*0.38*0.9*SQRT(3)</f>
        <v>17.198225288674411</v>
      </c>
      <c r="AE264" s="607">
        <f t="shared" si="77"/>
        <v>21.068319613106308</v>
      </c>
      <c r="AF264" s="607">
        <f t="shared" si="77"/>
        <v>12.084172074246544</v>
      </c>
      <c r="AG264" s="607">
        <f t="shared" si="77"/>
        <v>19.844106102316626</v>
      </c>
      <c r="AH264" s="630">
        <f t="shared" ref="AH264" si="78">MAX(Z264:AC283)</f>
        <v>35.566666666666663</v>
      </c>
      <c r="AI264" s="609">
        <f t="shared" ref="AI264" si="79">AH264*0.38*0.9*SQRT(3)</f>
        <v>21.068319613106308</v>
      </c>
      <c r="AJ264" s="609">
        <f t="shared" ref="AJ264" si="80">D264-AI264</f>
        <v>122.93168038689369</v>
      </c>
    </row>
    <row r="265" spans="1:36" ht="18.75" x14ac:dyDescent="0.25">
      <c r="A265" s="648"/>
      <c r="B265" s="651"/>
      <c r="C265" s="654"/>
      <c r="D265" s="656"/>
      <c r="E265" s="180" t="s">
        <v>365</v>
      </c>
      <c r="F265" s="180">
        <v>2.6</v>
      </c>
      <c r="G265" s="180">
        <v>10.7</v>
      </c>
      <c r="H265" s="180">
        <v>6.4</v>
      </c>
      <c r="I265" s="180">
        <v>1.4</v>
      </c>
      <c r="J265" s="180">
        <v>16</v>
      </c>
      <c r="K265" s="180">
        <v>17.899999999999999</v>
      </c>
      <c r="L265" s="181">
        <v>2.1</v>
      </c>
      <c r="M265" s="181">
        <v>11.5</v>
      </c>
      <c r="N265" s="181">
        <v>8</v>
      </c>
      <c r="O265" s="181">
        <v>4.3</v>
      </c>
      <c r="P265" s="181">
        <v>26.4</v>
      </c>
      <c r="Q265" s="181">
        <v>8.6</v>
      </c>
      <c r="R265" s="182">
        <v>380</v>
      </c>
      <c r="S265" s="182">
        <v>380</v>
      </c>
      <c r="T265" s="182">
        <v>380</v>
      </c>
      <c r="U265" s="182">
        <v>380</v>
      </c>
      <c r="V265" s="183">
        <f t="shared" si="57"/>
        <v>6.5666666666666664</v>
      </c>
      <c r="W265" s="183">
        <f t="shared" si="58"/>
        <v>11.766666666666666</v>
      </c>
      <c r="X265" s="183">
        <f t="shared" si="59"/>
        <v>7.2</v>
      </c>
      <c r="Y265" s="184">
        <f t="shared" si="60"/>
        <v>13.1</v>
      </c>
      <c r="Z265" s="642"/>
      <c r="AA265" s="608"/>
      <c r="AB265" s="608"/>
      <c r="AC265" s="608"/>
      <c r="AD265" s="608"/>
      <c r="AE265" s="608"/>
      <c r="AF265" s="608"/>
      <c r="AG265" s="608"/>
      <c r="AH265" s="608"/>
      <c r="AI265" s="610"/>
      <c r="AJ265" s="610"/>
    </row>
    <row r="266" spans="1:36" ht="18.75" x14ac:dyDescent="0.25">
      <c r="A266" s="648"/>
      <c r="B266" s="651"/>
      <c r="C266" s="654"/>
      <c r="D266" s="656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86"/>
      <c r="S266" s="186"/>
      <c r="T266" s="186"/>
      <c r="U266" s="186"/>
      <c r="V266" s="183">
        <f t="shared" si="57"/>
        <v>0</v>
      </c>
      <c r="W266" s="183">
        <f t="shared" si="58"/>
        <v>0</v>
      </c>
      <c r="X266" s="183">
        <f t="shared" si="59"/>
        <v>0</v>
      </c>
      <c r="Y266" s="184">
        <f t="shared" si="60"/>
        <v>0</v>
      </c>
      <c r="Z266" s="642"/>
      <c r="AA266" s="608"/>
      <c r="AB266" s="608"/>
      <c r="AC266" s="608"/>
      <c r="AD266" s="608"/>
      <c r="AE266" s="608"/>
      <c r="AF266" s="608"/>
      <c r="AG266" s="608"/>
      <c r="AH266" s="608"/>
      <c r="AI266" s="610"/>
      <c r="AJ266" s="610"/>
    </row>
    <row r="267" spans="1:36" ht="18.75" x14ac:dyDescent="0.25">
      <c r="A267" s="648"/>
      <c r="B267" s="651"/>
      <c r="C267" s="654"/>
      <c r="D267" s="656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2"/>
      <c r="S267" s="182"/>
      <c r="T267" s="182"/>
      <c r="U267" s="182"/>
      <c r="V267" s="183">
        <f t="shared" si="57"/>
        <v>0</v>
      </c>
      <c r="W267" s="183">
        <f t="shared" si="58"/>
        <v>0</v>
      </c>
      <c r="X267" s="183">
        <f t="shared" si="59"/>
        <v>0</v>
      </c>
      <c r="Y267" s="184">
        <f t="shared" si="60"/>
        <v>0</v>
      </c>
      <c r="Z267" s="642"/>
      <c r="AA267" s="608"/>
      <c r="AB267" s="608"/>
      <c r="AC267" s="608"/>
      <c r="AD267" s="608"/>
      <c r="AE267" s="608"/>
      <c r="AF267" s="608"/>
      <c r="AG267" s="608"/>
      <c r="AH267" s="608"/>
      <c r="AI267" s="610"/>
      <c r="AJ267" s="610"/>
    </row>
    <row r="268" spans="1:36" ht="18.75" x14ac:dyDescent="0.25">
      <c r="A268" s="648"/>
      <c r="B268" s="651"/>
      <c r="C268" s="654"/>
      <c r="D268" s="656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6"/>
      <c r="S268" s="186"/>
      <c r="T268" s="186"/>
      <c r="U268" s="186"/>
      <c r="V268" s="183">
        <f t="shared" ref="V268:V331" si="81">IF(AND(F268=0,G268=0,H268=0),0,IF(AND(F268=0,G268=0),H268,IF(AND(F268=0,H268=0),G268,IF(AND(G268=0,H268=0),F268,IF(F268=0,(G268+H268)/2,IF(G268=0,(F268+H268)/2,IF(H268=0,(F268+G268)/2,(F268+G268+H268)/3)))))))</f>
        <v>0</v>
      </c>
      <c r="W268" s="183">
        <f t="shared" ref="W268:W331" si="82">IF(AND(I268=0,J268=0,K268=0),0,IF(AND(I268=0,J268=0),K268,IF(AND(I268=0,K268=0),J268,IF(AND(J268=0,K268=0),I268,IF(I268=0,(J268+K268)/2,IF(J268=0,(I268+K268)/2,IF(K268=0,(I268+J268)/2,(I268+J268+K268)/3)))))))</f>
        <v>0</v>
      </c>
      <c r="X268" s="183">
        <f t="shared" ref="X268:X331" si="83">IF(AND(L268=0,M268=0,N268=0),0,IF(AND(L268=0,M268=0),N268,IF(AND(L268=0,N268=0),M268,IF(AND(M268=0,N268=0),L268,IF(L268=0,(M268+N268)/2,IF(M268=0,(L268+N268)/2,IF(N268=0,(L268+M268)/2,(L268+M268+N268)/3)))))))</f>
        <v>0</v>
      </c>
      <c r="Y268" s="184">
        <f t="shared" ref="Y268:Y331" si="84">IF(AND(O268=0,P268=0,Q268=0),0,IF(AND(O268=0,P268=0),Q268,IF(AND(O268=0,Q268=0),P268,IF(AND(P268=0,Q268=0),O268,IF(O268=0,(P268+Q268)/2,IF(P268=0,(O268+Q268)/2,IF(Q268=0,(O268+P268)/2,(O268+P268+Q268)/3)))))))</f>
        <v>0</v>
      </c>
      <c r="Z268" s="642"/>
      <c r="AA268" s="608"/>
      <c r="AB268" s="608"/>
      <c r="AC268" s="608"/>
      <c r="AD268" s="608"/>
      <c r="AE268" s="608"/>
      <c r="AF268" s="608"/>
      <c r="AG268" s="608"/>
      <c r="AH268" s="608"/>
      <c r="AI268" s="610"/>
      <c r="AJ268" s="610"/>
    </row>
    <row r="269" spans="1:36" ht="18.75" x14ac:dyDescent="0.25">
      <c r="A269" s="648"/>
      <c r="B269" s="651"/>
      <c r="C269" s="654"/>
      <c r="D269" s="656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2"/>
      <c r="S269" s="182"/>
      <c r="T269" s="182"/>
      <c r="U269" s="182"/>
      <c r="V269" s="183">
        <f t="shared" si="81"/>
        <v>0</v>
      </c>
      <c r="W269" s="183">
        <f t="shared" si="82"/>
        <v>0</v>
      </c>
      <c r="X269" s="183">
        <f t="shared" si="83"/>
        <v>0</v>
      </c>
      <c r="Y269" s="184">
        <f t="shared" si="84"/>
        <v>0</v>
      </c>
      <c r="Z269" s="642"/>
      <c r="AA269" s="608"/>
      <c r="AB269" s="608"/>
      <c r="AC269" s="608"/>
      <c r="AD269" s="608"/>
      <c r="AE269" s="608"/>
      <c r="AF269" s="608"/>
      <c r="AG269" s="608"/>
      <c r="AH269" s="608"/>
      <c r="AI269" s="610"/>
      <c r="AJ269" s="610"/>
    </row>
    <row r="270" spans="1:36" ht="18.75" x14ac:dyDescent="0.25">
      <c r="A270" s="648"/>
      <c r="B270" s="651"/>
      <c r="C270" s="654"/>
      <c r="D270" s="656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6"/>
      <c r="S270" s="186"/>
      <c r="T270" s="186"/>
      <c r="U270" s="186"/>
      <c r="V270" s="183">
        <f t="shared" si="81"/>
        <v>0</v>
      </c>
      <c r="W270" s="183">
        <f t="shared" si="82"/>
        <v>0</v>
      </c>
      <c r="X270" s="183">
        <f t="shared" si="83"/>
        <v>0</v>
      </c>
      <c r="Y270" s="184">
        <f t="shared" si="84"/>
        <v>0</v>
      </c>
      <c r="Z270" s="642"/>
      <c r="AA270" s="608"/>
      <c r="AB270" s="608"/>
      <c r="AC270" s="608"/>
      <c r="AD270" s="608"/>
      <c r="AE270" s="608"/>
      <c r="AF270" s="608"/>
      <c r="AG270" s="608"/>
      <c r="AH270" s="608"/>
      <c r="AI270" s="610"/>
      <c r="AJ270" s="610"/>
    </row>
    <row r="271" spans="1:36" ht="18.75" x14ac:dyDescent="0.25">
      <c r="A271" s="648"/>
      <c r="B271" s="651"/>
      <c r="C271" s="654"/>
      <c r="D271" s="656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2"/>
      <c r="S271" s="182"/>
      <c r="T271" s="182"/>
      <c r="U271" s="182"/>
      <c r="V271" s="183">
        <f t="shared" si="81"/>
        <v>0</v>
      </c>
      <c r="W271" s="183">
        <f t="shared" si="82"/>
        <v>0</v>
      </c>
      <c r="X271" s="183">
        <f t="shared" si="83"/>
        <v>0</v>
      </c>
      <c r="Y271" s="184">
        <f t="shared" si="84"/>
        <v>0</v>
      </c>
      <c r="Z271" s="642"/>
      <c r="AA271" s="608"/>
      <c r="AB271" s="608"/>
      <c r="AC271" s="608"/>
      <c r="AD271" s="608"/>
      <c r="AE271" s="608"/>
      <c r="AF271" s="608"/>
      <c r="AG271" s="608"/>
      <c r="AH271" s="608"/>
      <c r="AI271" s="610"/>
      <c r="AJ271" s="610"/>
    </row>
    <row r="272" spans="1:36" ht="18.75" x14ac:dyDescent="0.25">
      <c r="A272" s="648"/>
      <c r="B272" s="651"/>
      <c r="C272" s="654"/>
      <c r="D272" s="656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6"/>
      <c r="S272" s="186"/>
      <c r="T272" s="186"/>
      <c r="U272" s="186"/>
      <c r="V272" s="183">
        <f t="shared" si="81"/>
        <v>0</v>
      </c>
      <c r="W272" s="183">
        <f t="shared" si="82"/>
        <v>0</v>
      </c>
      <c r="X272" s="183">
        <f t="shared" si="83"/>
        <v>0</v>
      </c>
      <c r="Y272" s="184">
        <f t="shared" si="84"/>
        <v>0</v>
      </c>
      <c r="Z272" s="642"/>
      <c r="AA272" s="608"/>
      <c r="AB272" s="608"/>
      <c r="AC272" s="608"/>
      <c r="AD272" s="608"/>
      <c r="AE272" s="608"/>
      <c r="AF272" s="608"/>
      <c r="AG272" s="608"/>
      <c r="AH272" s="608"/>
      <c r="AI272" s="610"/>
      <c r="AJ272" s="610"/>
    </row>
    <row r="273" spans="1:36" ht="18.75" x14ac:dyDescent="0.25">
      <c r="A273" s="648"/>
      <c r="B273" s="651"/>
      <c r="C273" s="654"/>
      <c r="D273" s="656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2"/>
      <c r="S273" s="182"/>
      <c r="T273" s="182"/>
      <c r="U273" s="182"/>
      <c r="V273" s="183">
        <f t="shared" si="81"/>
        <v>0</v>
      </c>
      <c r="W273" s="183">
        <f t="shared" si="82"/>
        <v>0</v>
      </c>
      <c r="X273" s="183">
        <f t="shared" si="83"/>
        <v>0</v>
      </c>
      <c r="Y273" s="184">
        <f t="shared" si="84"/>
        <v>0</v>
      </c>
      <c r="Z273" s="642"/>
      <c r="AA273" s="608"/>
      <c r="AB273" s="608"/>
      <c r="AC273" s="608"/>
      <c r="AD273" s="608"/>
      <c r="AE273" s="608"/>
      <c r="AF273" s="608"/>
      <c r="AG273" s="608"/>
      <c r="AH273" s="608"/>
      <c r="AI273" s="610"/>
      <c r="AJ273" s="610"/>
    </row>
    <row r="274" spans="1:36" ht="18.75" x14ac:dyDescent="0.25">
      <c r="A274" s="648"/>
      <c r="B274" s="651"/>
      <c r="C274" s="654"/>
      <c r="D274" s="656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6"/>
      <c r="S274" s="186"/>
      <c r="T274" s="186"/>
      <c r="U274" s="186"/>
      <c r="V274" s="183">
        <f t="shared" si="81"/>
        <v>0</v>
      </c>
      <c r="W274" s="183">
        <f t="shared" si="82"/>
        <v>0</v>
      </c>
      <c r="X274" s="183">
        <f t="shared" si="83"/>
        <v>0</v>
      </c>
      <c r="Y274" s="184">
        <f t="shared" si="84"/>
        <v>0</v>
      </c>
      <c r="Z274" s="642"/>
      <c r="AA274" s="608"/>
      <c r="AB274" s="608"/>
      <c r="AC274" s="608"/>
      <c r="AD274" s="608"/>
      <c r="AE274" s="608"/>
      <c r="AF274" s="608"/>
      <c r="AG274" s="608"/>
      <c r="AH274" s="608"/>
      <c r="AI274" s="610"/>
      <c r="AJ274" s="610"/>
    </row>
    <row r="275" spans="1:36" ht="18.75" x14ac:dyDescent="0.25">
      <c r="A275" s="648"/>
      <c r="B275" s="651"/>
      <c r="C275" s="654"/>
      <c r="D275" s="656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2"/>
      <c r="S275" s="182"/>
      <c r="T275" s="182"/>
      <c r="U275" s="182"/>
      <c r="V275" s="183">
        <f t="shared" si="81"/>
        <v>0</v>
      </c>
      <c r="W275" s="183">
        <f t="shared" si="82"/>
        <v>0</v>
      </c>
      <c r="X275" s="183">
        <f t="shared" si="83"/>
        <v>0</v>
      </c>
      <c r="Y275" s="184">
        <f t="shared" si="84"/>
        <v>0</v>
      </c>
      <c r="Z275" s="642"/>
      <c r="AA275" s="608"/>
      <c r="AB275" s="608"/>
      <c r="AC275" s="608"/>
      <c r="AD275" s="608"/>
      <c r="AE275" s="608"/>
      <c r="AF275" s="608"/>
      <c r="AG275" s="608"/>
      <c r="AH275" s="608"/>
      <c r="AI275" s="610"/>
      <c r="AJ275" s="610"/>
    </row>
    <row r="276" spans="1:36" ht="18.75" x14ac:dyDescent="0.25">
      <c r="A276" s="648"/>
      <c r="B276" s="651"/>
      <c r="C276" s="654"/>
      <c r="D276" s="656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6"/>
      <c r="S276" s="186"/>
      <c r="T276" s="186"/>
      <c r="U276" s="186"/>
      <c r="V276" s="183">
        <f t="shared" si="81"/>
        <v>0</v>
      </c>
      <c r="W276" s="183">
        <f t="shared" si="82"/>
        <v>0</v>
      </c>
      <c r="X276" s="183">
        <f t="shared" si="83"/>
        <v>0</v>
      </c>
      <c r="Y276" s="184">
        <f t="shared" si="84"/>
        <v>0</v>
      </c>
      <c r="Z276" s="642"/>
      <c r="AA276" s="608"/>
      <c r="AB276" s="608"/>
      <c r="AC276" s="608"/>
      <c r="AD276" s="608"/>
      <c r="AE276" s="608"/>
      <c r="AF276" s="608"/>
      <c r="AG276" s="608"/>
      <c r="AH276" s="608"/>
      <c r="AI276" s="610"/>
      <c r="AJ276" s="610"/>
    </row>
    <row r="277" spans="1:36" ht="18.75" x14ac:dyDescent="0.25">
      <c r="A277" s="648"/>
      <c r="B277" s="651"/>
      <c r="C277" s="654"/>
      <c r="D277" s="656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2"/>
      <c r="S277" s="182"/>
      <c r="T277" s="182"/>
      <c r="U277" s="182"/>
      <c r="V277" s="183">
        <f t="shared" si="81"/>
        <v>0</v>
      </c>
      <c r="W277" s="183">
        <f t="shared" si="82"/>
        <v>0</v>
      </c>
      <c r="X277" s="183">
        <f t="shared" si="83"/>
        <v>0</v>
      </c>
      <c r="Y277" s="184">
        <f t="shared" si="84"/>
        <v>0</v>
      </c>
      <c r="Z277" s="642"/>
      <c r="AA277" s="608"/>
      <c r="AB277" s="608"/>
      <c r="AC277" s="608"/>
      <c r="AD277" s="608"/>
      <c r="AE277" s="608"/>
      <c r="AF277" s="608"/>
      <c r="AG277" s="608"/>
      <c r="AH277" s="608"/>
      <c r="AI277" s="610"/>
      <c r="AJ277" s="610"/>
    </row>
    <row r="278" spans="1:36" ht="18.75" x14ac:dyDescent="0.25">
      <c r="A278" s="648"/>
      <c r="B278" s="651"/>
      <c r="C278" s="654"/>
      <c r="D278" s="656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6"/>
      <c r="S278" s="186"/>
      <c r="T278" s="186"/>
      <c r="U278" s="186"/>
      <c r="V278" s="183">
        <f t="shared" si="81"/>
        <v>0</v>
      </c>
      <c r="W278" s="183">
        <f t="shared" si="82"/>
        <v>0</v>
      </c>
      <c r="X278" s="183">
        <f t="shared" si="83"/>
        <v>0</v>
      </c>
      <c r="Y278" s="184">
        <f t="shared" si="84"/>
        <v>0</v>
      </c>
      <c r="Z278" s="642"/>
      <c r="AA278" s="608"/>
      <c r="AB278" s="608"/>
      <c r="AC278" s="608"/>
      <c r="AD278" s="608"/>
      <c r="AE278" s="608"/>
      <c r="AF278" s="608"/>
      <c r="AG278" s="608"/>
      <c r="AH278" s="608"/>
      <c r="AI278" s="610"/>
      <c r="AJ278" s="610"/>
    </row>
    <row r="279" spans="1:36" ht="18.75" x14ac:dyDescent="0.25">
      <c r="A279" s="648"/>
      <c r="B279" s="651"/>
      <c r="C279" s="654"/>
      <c r="D279" s="656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2"/>
      <c r="S279" s="182"/>
      <c r="T279" s="182"/>
      <c r="U279" s="182"/>
      <c r="V279" s="183">
        <f t="shared" si="81"/>
        <v>0</v>
      </c>
      <c r="W279" s="183">
        <f t="shared" si="82"/>
        <v>0</v>
      </c>
      <c r="X279" s="183">
        <f t="shared" si="83"/>
        <v>0</v>
      </c>
      <c r="Y279" s="184">
        <f t="shared" si="84"/>
        <v>0</v>
      </c>
      <c r="Z279" s="642"/>
      <c r="AA279" s="608"/>
      <c r="AB279" s="608"/>
      <c r="AC279" s="608"/>
      <c r="AD279" s="608"/>
      <c r="AE279" s="608"/>
      <c r="AF279" s="608"/>
      <c r="AG279" s="608"/>
      <c r="AH279" s="608"/>
      <c r="AI279" s="610"/>
      <c r="AJ279" s="610"/>
    </row>
    <row r="280" spans="1:36" ht="18.75" x14ac:dyDescent="0.25">
      <c r="A280" s="648"/>
      <c r="B280" s="651"/>
      <c r="C280" s="654"/>
      <c r="D280" s="656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6"/>
      <c r="S280" s="186"/>
      <c r="T280" s="186"/>
      <c r="U280" s="186"/>
      <c r="V280" s="183">
        <f t="shared" si="81"/>
        <v>0</v>
      </c>
      <c r="W280" s="183">
        <f t="shared" si="82"/>
        <v>0</v>
      </c>
      <c r="X280" s="183">
        <f t="shared" si="83"/>
        <v>0</v>
      </c>
      <c r="Y280" s="184">
        <f t="shared" si="84"/>
        <v>0</v>
      </c>
      <c r="Z280" s="642"/>
      <c r="AA280" s="608"/>
      <c r="AB280" s="608"/>
      <c r="AC280" s="608"/>
      <c r="AD280" s="608"/>
      <c r="AE280" s="608"/>
      <c r="AF280" s="608"/>
      <c r="AG280" s="608"/>
      <c r="AH280" s="608"/>
      <c r="AI280" s="610"/>
      <c r="AJ280" s="610"/>
    </row>
    <row r="281" spans="1:36" ht="18.75" x14ac:dyDescent="0.25">
      <c r="A281" s="648"/>
      <c r="B281" s="651"/>
      <c r="C281" s="654"/>
      <c r="D281" s="656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2"/>
      <c r="S281" s="182"/>
      <c r="T281" s="182"/>
      <c r="U281" s="182"/>
      <c r="V281" s="183">
        <f t="shared" si="81"/>
        <v>0</v>
      </c>
      <c r="W281" s="183">
        <f t="shared" si="82"/>
        <v>0</v>
      </c>
      <c r="X281" s="183">
        <f t="shared" si="83"/>
        <v>0</v>
      </c>
      <c r="Y281" s="184">
        <f t="shared" si="84"/>
        <v>0</v>
      </c>
      <c r="Z281" s="642"/>
      <c r="AA281" s="608"/>
      <c r="AB281" s="608"/>
      <c r="AC281" s="608"/>
      <c r="AD281" s="608"/>
      <c r="AE281" s="608"/>
      <c r="AF281" s="608"/>
      <c r="AG281" s="608"/>
      <c r="AH281" s="608"/>
      <c r="AI281" s="610"/>
      <c r="AJ281" s="610"/>
    </row>
    <row r="282" spans="1:36" ht="18.75" x14ac:dyDescent="0.25">
      <c r="A282" s="648"/>
      <c r="B282" s="651"/>
      <c r="C282" s="654"/>
      <c r="D282" s="656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6"/>
      <c r="S282" s="186"/>
      <c r="T282" s="186"/>
      <c r="U282" s="186"/>
      <c r="V282" s="183">
        <f t="shared" si="81"/>
        <v>0</v>
      </c>
      <c r="W282" s="183">
        <f t="shared" si="82"/>
        <v>0</v>
      </c>
      <c r="X282" s="183">
        <f t="shared" si="83"/>
        <v>0</v>
      </c>
      <c r="Y282" s="184">
        <f t="shared" si="84"/>
        <v>0</v>
      </c>
      <c r="Z282" s="642"/>
      <c r="AA282" s="608"/>
      <c r="AB282" s="608"/>
      <c r="AC282" s="608"/>
      <c r="AD282" s="608"/>
      <c r="AE282" s="608"/>
      <c r="AF282" s="608"/>
      <c r="AG282" s="608"/>
      <c r="AH282" s="608"/>
      <c r="AI282" s="610"/>
      <c r="AJ282" s="610"/>
    </row>
    <row r="283" spans="1:36" ht="19.5" thickBot="1" x14ac:dyDescent="0.3">
      <c r="A283" s="649"/>
      <c r="B283" s="652"/>
      <c r="C283" s="655"/>
      <c r="D283" s="657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3"/>
      <c r="S283" s="193"/>
      <c r="T283" s="193"/>
      <c r="U283" s="193"/>
      <c r="V283" s="194">
        <f t="shared" si="81"/>
        <v>0</v>
      </c>
      <c r="W283" s="194">
        <f t="shared" si="82"/>
        <v>0</v>
      </c>
      <c r="X283" s="194">
        <f t="shared" si="83"/>
        <v>0</v>
      </c>
      <c r="Y283" s="195">
        <f t="shared" si="84"/>
        <v>0</v>
      </c>
      <c r="Z283" s="643"/>
      <c r="AA283" s="631"/>
      <c r="AB283" s="631"/>
      <c r="AC283" s="631"/>
      <c r="AD283" s="631"/>
      <c r="AE283" s="631"/>
      <c r="AF283" s="631"/>
      <c r="AG283" s="631"/>
      <c r="AH283" s="631"/>
      <c r="AI283" s="611"/>
      <c r="AJ283" s="611"/>
    </row>
    <row r="284" spans="1:36" ht="18.75" x14ac:dyDescent="0.25">
      <c r="A284" s="647">
        <v>15</v>
      </c>
      <c r="B284" s="650" t="s">
        <v>369</v>
      </c>
      <c r="C284" s="653" t="s">
        <v>104</v>
      </c>
      <c r="D284" s="653">
        <f>250*0.9</f>
        <v>225</v>
      </c>
      <c r="E284" s="187" t="s">
        <v>370</v>
      </c>
      <c r="F284" s="187">
        <v>0.1</v>
      </c>
      <c r="G284" s="187">
        <v>2.5</v>
      </c>
      <c r="H284" s="187">
        <v>0.1</v>
      </c>
      <c r="I284" s="187">
        <v>0</v>
      </c>
      <c r="J284" s="187">
        <v>1.6</v>
      </c>
      <c r="K284" s="187">
        <v>0</v>
      </c>
      <c r="L284" s="188">
        <v>0</v>
      </c>
      <c r="M284" s="188">
        <v>3.3</v>
      </c>
      <c r="N284" s="188">
        <v>0</v>
      </c>
      <c r="O284" s="188">
        <v>0</v>
      </c>
      <c r="P284" s="188">
        <v>3.5</v>
      </c>
      <c r="Q284" s="188">
        <v>1.4</v>
      </c>
      <c r="R284" s="189">
        <v>380</v>
      </c>
      <c r="S284" s="189">
        <v>380</v>
      </c>
      <c r="T284" s="189">
        <v>380</v>
      </c>
      <c r="U284" s="189">
        <v>380</v>
      </c>
      <c r="V284" s="190">
        <f t="shared" si="81"/>
        <v>0.9</v>
      </c>
      <c r="W284" s="190">
        <f t="shared" si="82"/>
        <v>1.6</v>
      </c>
      <c r="X284" s="190">
        <f t="shared" si="83"/>
        <v>3.3</v>
      </c>
      <c r="Y284" s="191">
        <f t="shared" si="84"/>
        <v>2.4500000000000002</v>
      </c>
      <c r="Z284" s="641">
        <f t="shared" ref="Z284:AB284" si="85">SUM(V284:V303)</f>
        <v>13.866666666666669</v>
      </c>
      <c r="AA284" s="630">
        <f t="shared" si="85"/>
        <v>41.2</v>
      </c>
      <c r="AB284" s="630">
        <f t="shared" si="85"/>
        <v>24.266666666666673</v>
      </c>
      <c r="AC284" s="630">
        <f>SUM(Y284:Y303)</f>
        <v>25.733333333333334</v>
      </c>
      <c r="AD284" s="607">
        <f t="shared" ref="AD284" si="86">Z284*0.38*0.9*SQRT(3)</f>
        <v>8.2140777498146438</v>
      </c>
      <c r="AE284" s="607">
        <f t="shared" si="77"/>
        <v>24.405288698968508</v>
      </c>
      <c r="AF284" s="607">
        <f t="shared" si="77"/>
        <v>14.374636062175631</v>
      </c>
      <c r="AG284" s="607">
        <f t="shared" si="77"/>
        <v>15.243432747252175</v>
      </c>
      <c r="AH284" s="630">
        <f t="shared" ref="AH284" si="87">MAX(Z284:AC303)</f>
        <v>41.2</v>
      </c>
      <c r="AI284" s="609">
        <f t="shared" ref="AI284" si="88">AH284*0.38*0.9*SQRT(3)</f>
        <v>24.405288698968508</v>
      </c>
      <c r="AJ284" s="609">
        <f t="shared" ref="AJ284" si="89">D284-AI284</f>
        <v>200.59471130103148</v>
      </c>
    </row>
    <row r="285" spans="1:36" ht="18.75" x14ac:dyDescent="0.25">
      <c r="A285" s="648"/>
      <c r="B285" s="651"/>
      <c r="C285" s="654"/>
      <c r="D285" s="656"/>
      <c r="E285" s="180" t="s">
        <v>371</v>
      </c>
      <c r="F285" s="180">
        <v>5.5</v>
      </c>
      <c r="G285" s="180">
        <v>0</v>
      </c>
      <c r="H285" s="180">
        <v>0</v>
      </c>
      <c r="I285" s="180">
        <v>17.5</v>
      </c>
      <c r="J285" s="180">
        <v>0</v>
      </c>
      <c r="K285" s="180">
        <v>0</v>
      </c>
      <c r="L285" s="181">
        <v>3.7</v>
      </c>
      <c r="M285" s="181">
        <v>0</v>
      </c>
      <c r="N285" s="181">
        <v>0</v>
      </c>
      <c r="O285" s="181">
        <v>3.9</v>
      </c>
      <c r="P285" s="181">
        <v>0</v>
      </c>
      <c r="Q285" s="181">
        <v>0</v>
      </c>
      <c r="R285" s="182">
        <v>380</v>
      </c>
      <c r="S285" s="182">
        <v>380</v>
      </c>
      <c r="T285" s="182">
        <v>380</v>
      </c>
      <c r="U285" s="182">
        <v>380</v>
      </c>
      <c r="V285" s="183">
        <f t="shared" si="81"/>
        <v>5.5</v>
      </c>
      <c r="W285" s="183">
        <f t="shared" si="82"/>
        <v>17.5</v>
      </c>
      <c r="X285" s="183">
        <f t="shared" si="83"/>
        <v>3.7</v>
      </c>
      <c r="Y285" s="184">
        <f t="shared" si="84"/>
        <v>3.9</v>
      </c>
      <c r="Z285" s="642"/>
      <c r="AA285" s="608"/>
      <c r="AB285" s="608"/>
      <c r="AC285" s="608"/>
      <c r="AD285" s="608"/>
      <c r="AE285" s="608"/>
      <c r="AF285" s="608"/>
      <c r="AG285" s="608"/>
      <c r="AH285" s="608"/>
      <c r="AI285" s="610"/>
      <c r="AJ285" s="610"/>
    </row>
    <row r="286" spans="1:36" ht="18.75" x14ac:dyDescent="0.25">
      <c r="A286" s="648"/>
      <c r="B286" s="651"/>
      <c r="C286" s="654"/>
      <c r="D286" s="656"/>
      <c r="E286" s="185" t="s">
        <v>372</v>
      </c>
      <c r="F286" s="185">
        <v>8.1</v>
      </c>
      <c r="G286" s="185">
        <v>2</v>
      </c>
      <c r="H286" s="185">
        <v>2.5</v>
      </c>
      <c r="I286" s="185">
        <v>8.4</v>
      </c>
      <c r="J286" s="185">
        <v>14.7</v>
      </c>
      <c r="K286" s="185">
        <v>24.9</v>
      </c>
      <c r="L286" s="185">
        <v>13.6</v>
      </c>
      <c r="M286" s="185">
        <v>11.5</v>
      </c>
      <c r="N286" s="185">
        <v>19.3</v>
      </c>
      <c r="O286" s="185">
        <v>13.5</v>
      </c>
      <c r="P286" s="185">
        <v>13.5</v>
      </c>
      <c r="Q286" s="185">
        <v>22.6</v>
      </c>
      <c r="R286" s="182">
        <v>380</v>
      </c>
      <c r="S286" s="182">
        <v>380</v>
      </c>
      <c r="T286" s="182">
        <v>380</v>
      </c>
      <c r="U286" s="182">
        <v>380</v>
      </c>
      <c r="V286" s="183">
        <f t="shared" si="81"/>
        <v>4.2</v>
      </c>
      <c r="W286" s="183">
        <f t="shared" si="82"/>
        <v>16</v>
      </c>
      <c r="X286" s="183">
        <f t="shared" si="83"/>
        <v>14.800000000000002</v>
      </c>
      <c r="Y286" s="184">
        <f t="shared" si="84"/>
        <v>16.533333333333335</v>
      </c>
      <c r="Z286" s="642"/>
      <c r="AA286" s="608"/>
      <c r="AB286" s="608"/>
      <c r="AC286" s="608"/>
      <c r="AD286" s="608"/>
      <c r="AE286" s="608"/>
      <c r="AF286" s="608"/>
      <c r="AG286" s="608"/>
      <c r="AH286" s="608"/>
      <c r="AI286" s="610"/>
      <c r="AJ286" s="610"/>
    </row>
    <row r="287" spans="1:36" ht="18.75" x14ac:dyDescent="0.25">
      <c r="A287" s="648"/>
      <c r="B287" s="651"/>
      <c r="C287" s="654"/>
      <c r="D287" s="656"/>
      <c r="E287" s="180" t="s">
        <v>373</v>
      </c>
      <c r="F287" s="180">
        <v>6.5</v>
      </c>
      <c r="G287" s="180">
        <v>0.5</v>
      </c>
      <c r="H287" s="180">
        <v>0.4</v>
      </c>
      <c r="I287" s="180">
        <v>0.5</v>
      </c>
      <c r="J287" s="180">
        <v>0.3</v>
      </c>
      <c r="K287" s="180">
        <v>0</v>
      </c>
      <c r="L287" s="180">
        <v>5.5</v>
      </c>
      <c r="M287" s="180">
        <v>1.4</v>
      </c>
      <c r="N287" s="180">
        <v>0.5</v>
      </c>
      <c r="O287" s="180">
        <v>5</v>
      </c>
      <c r="P287" s="180">
        <v>0.7</v>
      </c>
      <c r="Q287" s="180">
        <v>0</v>
      </c>
      <c r="R287" s="182">
        <v>380</v>
      </c>
      <c r="S287" s="182">
        <v>380</v>
      </c>
      <c r="T287" s="182">
        <v>380</v>
      </c>
      <c r="U287" s="182">
        <v>380</v>
      </c>
      <c r="V287" s="183">
        <f t="shared" si="81"/>
        <v>2.4666666666666668</v>
      </c>
      <c r="W287" s="183">
        <f t="shared" si="82"/>
        <v>0.4</v>
      </c>
      <c r="X287" s="183">
        <f t="shared" si="83"/>
        <v>2.4666666666666668</v>
      </c>
      <c r="Y287" s="184">
        <f t="shared" si="84"/>
        <v>2.85</v>
      </c>
      <c r="Z287" s="642"/>
      <c r="AA287" s="608"/>
      <c r="AB287" s="608"/>
      <c r="AC287" s="608"/>
      <c r="AD287" s="608"/>
      <c r="AE287" s="608"/>
      <c r="AF287" s="608"/>
      <c r="AG287" s="608"/>
      <c r="AH287" s="608"/>
      <c r="AI287" s="610"/>
      <c r="AJ287" s="610"/>
    </row>
    <row r="288" spans="1:36" ht="18.75" x14ac:dyDescent="0.25">
      <c r="A288" s="648"/>
      <c r="B288" s="651"/>
      <c r="C288" s="654"/>
      <c r="D288" s="656"/>
      <c r="E288" s="185" t="s">
        <v>374</v>
      </c>
      <c r="F288" s="185">
        <v>0.1</v>
      </c>
      <c r="G288" s="185">
        <v>0</v>
      </c>
      <c r="H288" s="185">
        <v>1.5</v>
      </c>
      <c r="I288" s="185">
        <v>0</v>
      </c>
      <c r="J288" s="185">
        <v>0</v>
      </c>
      <c r="K288" s="185">
        <v>5.7</v>
      </c>
      <c r="L288" s="185">
        <v>0</v>
      </c>
      <c r="M288" s="185">
        <v>0</v>
      </c>
      <c r="N288" s="185">
        <v>0</v>
      </c>
      <c r="O288" s="185">
        <v>0</v>
      </c>
      <c r="P288" s="185">
        <v>0</v>
      </c>
      <c r="Q288" s="185">
        <v>0</v>
      </c>
      <c r="R288" s="186">
        <v>380</v>
      </c>
      <c r="S288" s="186">
        <v>380</v>
      </c>
      <c r="T288" s="186">
        <v>380</v>
      </c>
      <c r="U288" s="186">
        <v>380</v>
      </c>
      <c r="V288" s="183">
        <f t="shared" si="81"/>
        <v>0.8</v>
      </c>
      <c r="W288" s="183">
        <f t="shared" si="82"/>
        <v>5.7</v>
      </c>
      <c r="X288" s="183">
        <f t="shared" si="83"/>
        <v>0</v>
      </c>
      <c r="Y288" s="184">
        <f t="shared" si="84"/>
        <v>0</v>
      </c>
      <c r="Z288" s="642"/>
      <c r="AA288" s="608"/>
      <c r="AB288" s="608"/>
      <c r="AC288" s="608"/>
      <c r="AD288" s="608"/>
      <c r="AE288" s="608"/>
      <c r="AF288" s="608"/>
      <c r="AG288" s="608"/>
      <c r="AH288" s="608"/>
      <c r="AI288" s="610"/>
      <c r="AJ288" s="610"/>
    </row>
    <row r="289" spans="1:36" ht="18.75" x14ac:dyDescent="0.25">
      <c r="A289" s="648"/>
      <c r="B289" s="651"/>
      <c r="C289" s="654"/>
      <c r="D289" s="656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2"/>
      <c r="S289" s="182"/>
      <c r="T289" s="182"/>
      <c r="U289" s="182"/>
      <c r="V289" s="183">
        <f t="shared" si="81"/>
        <v>0</v>
      </c>
      <c r="W289" s="183">
        <f t="shared" si="82"/>
        <v>0</v>
      </c>
      <c r="X289" s="183">
        <f t="shared" si="83"/>
        <v>0</v>
      </c>
      <c r="Y289" s="184">
        <f t="shared" si="84"/>
        <v>0</v>
      </c>
      <c r="Z289" s="642"/>
      <c r="AA289" s="608"/>
      <c r="AB289" s="608"/>
      <c r="AC289" s="608"/>
      <c r="AD289" s="608"/>
      <c r="AE289" s="608"/>
      <c r="AF289" s="608"/>
      <c r="AG289" s="608"/>
      <c r="AH289" s="608"/>
      <c r="AI289" s="610"/>
      <c r="AJ289" s="610"/>
    </row>
    <row r="290" spans="1:36" ht="18.75" x14ac:dyDescent="0.25">
      <c r="A290" s="648"/>
      <c r="B290" s="651"/>
      <c r="C290" s="654"/>
      <c r="D290" s="656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6"/>
      <c r="S290" s="186"/>
      <c r="T290" s="186"/>
      <c r="U290" s="186"/>
      <c r="V290" s="183">
        <f t="shared" si="81"/>
        <v>0</v>
      </c>
      <c r="W290" s="183">
        <f t="shared" si="82"/>
        <v>0</v>
      </c>
      <c r="X290" s="183">
        <f t="shared" si="83"/>
        <v>0</v>
      </c>
      <c r="Y290" s="184">
        <f t="shared" si="84"/>
        <v>0</v>
      </c>
      <c r="Z290" s="642"/>
      <c r="AA290" s="608"/>
      <c r="AB290" s="608"/>
      <c r="AC290" s="608"/>
      <c r="AD290" s="608"/>
      <c r="AE290" s="608"/>
      <c r="AF290" s="608"/>
      <c r="AG290" s="608"/>
      <c r="AH290" s="608"/>
      <c r="AI290" s="610"/>
      <c r="AJ290" s="610"/>
    </row>
    <row r="291" spans="1:36" ht="18.75" x14ac:dyDescent="0.25">
      <c r="A291" s="648"/>
      <c r="B291" s="651"/>
      <c r="C291" s="654"/>
      <c r="D291" s="656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2"/>
      <c r="S291" s="182"/>
      <c r="T291" s="182"/>
      <c r="U291" s="182"/>
      <c r="V291" s="183">
        <f t="shared" si="81"/>
        <v>0</v>
      </c>
      <c r="W291" s="183">
        <f t="shared" si="82"/>
        <v>0</v>
      </c>
      <c r="X291" s="183">
        <f t="shared" si="83"/>
        <v>0</v>
      </c>
      <c r="Y291" s="184">
        <f t="shared" si="84"/>
        <v>0</v>
      </c>
      <c r="Z291" s="642"/>
      <c r="AA291" s="608"/>
      <c r="AB291" s="608"/>
      <c r="AC291" s="608"/>
      <c r="AD291" s="608"/>
      <c r="AE291" s="608"/>
      <c r="AF291" s="608"/>
      <c r="AG291" s="608"/>
      <c r="AH291" s="608"/>
      <c r="AI291" s="610"/>
      <c r="AJ291" s="610"/>
    </row>
    <row r="292" spans="1:36" ht="18.75" x14ac:dyDescent="0.25">
      <c r="A292" s="648"/>
      <c r="B292" s="651"/>
      <c r="C292" s="654"/>
      <c r="D292" s="656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6"/>
      <c r="S292" s="186"/>
      <c r="T292" s="186"/>
      <c r="U292" s="186"/>
      <c r="V292" s="183">
        <f t="shared" si="81"/>
        <v>0</v>
      </c>
      <c r="W292" s="183">
        <f t="shared" si="82"/>
        <v>0</v>
      </c>
      <c r="X292" s="183">
        <f t="shared" si="83"/>
        <v>0</v>
      </c>
      <c r="Y292" s="184">
        <f t="shared" si="84"/>
        <v>0</v>
      </c>
      <c r="Z292" s="642"/>
      <c r="AA292" s="608"/>
      <c r="AB292" s="608"/>
      <c r="AC292" s="608"/>
      <c r="AD292" s="608"/>
      <c r="AE292" s="608"/>
      <c r="AF292" s="608"/>
      <c r="AG292" s="608"/>
      <c r="AH292" s="608"/>
      <c r="AI292" s="610"/>
      <c r="AJ292" s="610"/>
    </row>
    <row r="293" spans="1:36" ht="18.75" x14ac:dyDescent="0.25">
      <c r="A293" s="648"/>
      <c r="B293" s="651"/>
      <c r="C293" s="654"/>
      <c r="D293" s="656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2"/>
      <c r="S293" s="182"/>
      <c r="T293" s="182"/>
      <c r="U293" s="182"/>
      <c r="V293" s="183">
        <f t="shared" si="81"/>
        <v>0</v>
      </c>
      <c r="W293" s="183">
        <f t="shared" si="82"/>
        <v>0</v>
      </c>
      <c r="X293" s="183">
        <f t="shared" si="83"/>
        <v>0</v>
      </c>
      <c r="Y293" s="184">
        <f t="shared" si="84"/>
        <v>0</v>
      </c>
      <c r="Z293" s="642"/>
      <c r="AA293" s="608"/>
      <c r="AB293" s="608"/>
      <c r="AC293" s="608"/>
      <c r="AD293" s="608"/>
      <c r="AE293" s="608"/>
      <c r="AF293" s="608"/>
      <c r="AG293" s="608"/>
      <c r="AH293" s="608"/>
      <c r="AI293" s="610"/>
      <c r="AJ293" s="610"/>
    </row>
    <row r="294" spans="1:36" ht="18.75" x14ac:dyDescent="0.25">
      <c r="A294" s="648"/>
      <c r="B294" s="651"/>
      <c r="C294" s="654"/>
      <c r="D294" s="656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6"/>
      <c r="S294" s="186"/>
      <c r="T294" s="186"/>
      <c r="U294" s="186"/>
      <c r="V294" s="183">
        <f t="shared" si="81"/>
        <v>0</v>
      </c>
      <c r="W294" s="183">
        <f t="shared" si="82"/>
        <v>0</v>
      </c>
      <c r="X294" s="183">
        <f t="shared" si="83"/>
        <v>0</v>
      </c>
      <c r="Y294" s="184">
        <f t="shared" si="84"/>
        <v>0</v>
      </c>
      <c r="Z294" s="642"/>
      <c r="AA294" s="608"/>
      <c r="AB294" s="608"/>
      <c r="AC294" s="608"/>
      <c r="AD294" s="608"/>
      <c r="AE294" s="608"/>
      <c r="AF294" s="608"/>
      <c r="AG294" s="608"/>
      <c r="AH294" s="608"/>
      <c r="AI294" s="610"/>
      <c r="AJ294" s="610"/>
    </row>
    <row r="295" spans="1:36" ht="18.75" x14ac:dyDescent="0.25">
      <c r="A295" s="648"/>
      <c r="B295" s="651"/>
      <c r="C295" s="654"/>
      <c r="D295" s="656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2"/>
      <c r="S295" s="182"/>
      <c r="T295" s="182"/>
      <c r="U295" s="182"/>
      <c r="V295" s="183">
        <f t="shared" si="81"/>
        <v>0</v>
      </c>
      <c r="W295" s="183">
        <f t="shared" si="82"/>
        <v>0</v>
      </c>
      <c r="X295" s="183">
        <f t="shared" si="83"/>
        <v>0</v>
      </c>
      <c r="Y295" s="184">
        <f t="shared" si="84"/>
        <v>0</v>
      </c>
      <c r="Z295" s="642"/>
      <c r="AA295" s="608"/>
      <c r="AB295" s="608"/>
      <c r="AC295" s="608"/>
      <c r="AD295" s="608"/>
      <c r="AE295" s="608"/>
      <c r="AF295" s="608"/>
      <c r="AG295" s="608"/>
      <c r="AH295" s="608"/>
      <c r="AI295" s="610"/>
      <c r="AJ295" s="610"/>
    </row>
    <row r="296" spans="1:36" ht="18.75" x14ac:dyDescent="0.25">
      <c r="A296" s="648"/>
      <c r="B296" s="651"/>
      <c r="C296" s="654"/>
      <c r="D296" s="656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6"/>
      <c r="S296" s="186"/>
      <c r="T296" s="186"/>
      <c r="U296" s="186"/>
      <c r="V296" s="183">
        <f t="shared" si="81"/>
        <v>0</v>
      </c>
      <c r="W296" s="183">
        <f t="shared" si="82"/>
        <v>0</v>
      </c>
      <c r="X296" s="183">
        <f t="shared" si="83"/>
        <v>0</v>
      </c>
      <c r="Y296" s="184">
        <f t="shared" si="84"/>
        <v>0</v>
      </c>
      <c r="Z296" s="642"/>
      <c r="AA296" s="608"/>
      <c r="AB296" s="608"/>
      <c r="AC296" s="608"/>
      <c r="AD296" s="608"/>
      <c r="AE296" s="608"/>
      <c r="AF296" s="608"/>
      <c r="AG296" s="608"/>
      <c r="AH296" s="608"/>
      <c r="AI296" s="610"/>
      <c r="AJ296" s="610"/>
    </row>
    <row r="297" spans="1:36" ht="18.75" x14ac:dyDescent="0.25">
      <c r="A297" s="648"/>
      <c r="B297" s="651"/>
      <c r="C297" s="654"/>
      <c r="D297" s="656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2"/>
      <c r="S297" s="182"/>
      <c r="T297" s="182"/>
      <c r="U297" s="182"/>
      <c r="V297" s="183">
        <f t="shared" si="81"/>
        <v>0</v>
      </c>
      <c r="W297" s="183">
        <f t="shared" si="82"/>
        <v>0</v>
      </c>
      <c r="X297" s="183">
        <f t="shared" si="83"/>
        <v>0</v>
      </c>
      <c r="Y297" s="184">
        <f t="shared" si="84"/>
        <v>0</v>
      </c>
      <c r="Z297" s="642"/>
      <c r="AA297" s="608"/>
      <c r="AB297" s="608"/>
      <c r="AC297" s="608"/>
      <c r="AD297" s="608"/>
      <c r="AE297" s="608"/>
      <c r="AF297" s="608"/>
      <c r="AG297" s="608"/>
      <c r="AH297" s="608"/>
      <c r="AI297" s="610"/>
      <c r="AJ297" s="610"/>
    </row>
    <row r="298" spans="1:36" ht="18.75" x14ac:dyDescent="0.25">
      <c r="A298" s="648"/>
      <c r="B298" s="651"/>
      <c r="C298" s="654"/>
      <c r="D298" s="656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6"/>
      <c r="S298" s="186"/>
      <c r="T298" s="186"/>
      <c r="U298" s="186"/>
      <c r="V298" s="183">
        <f t="shared" si="81"/>
        <v>0</v>
      </c>
      <c r="W298" s="183">
        <f t="shared" si="82"/>
        <v>0</v>
      </c>
      <c r="X298" s="183">
        <f t="shared" si="83"/>
        <v>0</v>
      </c>
      <c r="Y298" s="184">
        <f t="shared" si="84"/>
        <v>0</v>
      </c>
      <c r="Z298" s="642"/>
      <c r="AA298" s="608"/>
      <c r="AB298" s="608"/>
      <c r="AC298" s="608"/>
      <c r="AD298" s="608"/>
      <c r="AE298" s="608"/>
      <c r="AF298" s="608"/>
      <c r="AG298" s="608"/>
      <c r="AH298" s="608"/>
      <c r="AI298" s="610"/>
      <c r="AJ298" s="610"/>
    </row>
    <row r="299" spans="1:36" ht="18.75" x14ac:dyDescent="0.25">
      <c r="A299" s="648"/>
      <c r="B299" s="651"/>
      <c r="C299" s="654"/>
      <c r="D299" s="656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2"/>
      <c r="S299" s="182"/>
      <c r="T299" s="182"/>
      <c r="U299" s="182"/>
      <c r="V299" s="183">
        <f t="shared" si="81"/>
        <v>0</v>
      </c>
      <c r="W299" s="183">
        <f t="shared" si="82"/>
        <v>0</v>
      </c>
      <c r="X299" s="183">
        <f t="shared" si="83"/>
        <v>0</v>
      </c>
      <c r="Y299" s="184">
        <f t="shared" si="84"/>
        <v>0</v>
      </c>
      <c r="Z299" s="642"/>
      <c r="AA299" s="608"/>
      <c r="AB299" s="608"/>
      <c r="AC299" s="608"/>
      <c r="AD299" s="608"/>
      <c r="AE299" s="608"/>
      <c r="AF299" s="608"/>
      <c r="AG299" s="608"/>
      <c r="AH299" s="608"/>
      <c r="AI299" s="610"/>
      <c r="AJ299" s="610"/>
    </row>
    <row r="300" spans="1:36" ht="18.75" x14ac:dyDescent="0.25">
      <c r="A300" s="648"/>
      <c r="B300" s="651"/>
      <c r="C300" s="654"/>
      <c r="D300" s="656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6"/>
      <c r="S300" s="186"/>
      <c r="T300" s="186"/>
      <c r="U300" s="186"/>
      <c r="V300" s="183">
        <f t="shared" si="81"/>
        <v>0</v>
      </c>
      <c r="W300" s="183">
        <f t="shared" si="82"/>
        <v>0</v>
      </c>
      <c r="X300" s="183">
        <f t="shared" si="83"/>
        <v>0</v>
      </c>
      <c r="Y300" s="184">
        <f t="shared" si="84"/>
        <v>0</v>
      </c>
      <c r="Z300" s="642"/>
      <c r="AA300" s="608"/>
      <c r="AB300" s="608"/>
      <c r="AC300" s="608"/>
      <c r="AD300" s="608"/>
      <c r="AE300" s="608"/>
      <c r="AF300" s="608"/>
      <c r="AG300" s="608"/>
      <c r="AH300" s="608"/>
      <c r="AI300" s="610"/>
      <c r="AJ300" s="610"/>
    </row>
    <row r="301" spans="1:36" ht="18.75" x14ac:dyDescent="0.25">
      <c r="A301" s="648"/>
      <c r="B301" s="651"/>
      <c r="C301" s="654"/>
      <c r="D301" s="656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2"/>
      <c r="S301" s="182"/>
      <c r="T301" s="182"/>
      <c r="U301" s="182"/>
      <c r="V301" s="183">
        <f t="shared" si="81"/>
        <v>0</v>
      </c>
      <c r="W301" s="183">
        <f t="shared" si="82"/>
        <v>0</v>
      </c>
      <c r="X301" s="183">
        <f t="shared" si="83"/>
        <v>0</v>
      </c>
      <c r="Y301" s="184">
        <f t="shared" si="84"/>
        <v>0</v>
      </c>
      <c r="Z301" s="642"/>
      <c r="AA301" s="608"/>
      <c r="AB301" s="608"/>
      <c r="AC301" s="608"/>
      <c r="AD301" s="608"/>
      <c r="AE301" s="608"/>
      <c r="AF301" s="608"/>
      <c r="AG301" s="608"/>
      <c r="AH301" s="608"/>
      <c r="AI301" s="610"/>
      <c r="AJ301" s="610"/>
    </row>
    <row r="302" spans="1:36" ht="18.75" x14ac:dyDescent="0.25">
      <c r="A302" s="648"/>
      <c r="B302" s="651"/>
      <c r="C302" s="654"/>
      <c r="D302" s="656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6"/>
      <c r="S302" s="186"/>
      <c r="T302" s="186"/>
      <c r="U302" s="186"/>
      <c r="V302" s="183">
        <f t="shared" si="81"/>
        <v>0</v>
      </c>
      <c r="W302" s="183">
        <f t="shared" si="82"/>
        <v>0</v>
      </c>
      <c r="X302" s="183">
        <f t="shared" si="83"/>
        <v>0</v>
      </c>
      <c r="Y302" s="184">
        <f t="shared" si="84"/>
        <v>0</v>
      </c>
      <c r="Z302" s="642"/>
      <c r="AA302" s="608"/>
      <c r="AB302" s="608"/>
      <c r="AC302" s="608"/>
      <c r="AD302" s="608"/>
      <c r="AE302" s="608"/>
      <c r="AF302" s="608"/>
      <c r="AG302" s="608"/>
      <c r="AH302" s="608"/>
      <c r="AI302" s="610"/>
      <c r="AJ302" s="610"/>
    </row>
    <row r="303" spans="1:36" ht="19.5" thickBot="1" x14ac:dyDescent="0.3">
      <c r="A303" s="649"/>
      <c r="B303" s="652"/>
      <c r="C303" s="655"/>
      <c r="D303" s="657"/>
      <c r="E303" s="192"/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3"/>
      <c r="S303" s="193"/>
      <c r="T303" s="193"/>
      <c r="U303" s="193"/>
      <c r="V303" s="194">
        <f t="shared" si="81"/>
        <v>0</v>
      </c>
      <c r="W303" s="194">
        <f t="shared" si="82"/>
        <v>0</v>
      </c>
      <c r="X303" s="194">
        <f t="shared" si="83"/>
        <v>0</v>
      </c>
      <c r="Y303" s="195">
        <f t="shared" si="84"/>
        <v>0</v>
      </c>
      <c r="Z303" s="643"/>
      <c r="AA303" s="631"/>
      <c r="AB303" s="631"/>
      <c r="AC303" s="631"/>
      <c r="AD303" s="631"/>
      <c r="AE303" s="631"/>
      <c r="AF303" s="631"/>
      <c r="AG303" s="631"/>
      <c r="AH303" s="631"/>
      <c r="AI303" s="611"/>
      <c r="AJ303" s="611"/>
    </row>
    <row r="304" spans="1:36" ht="18.75" x14ac:dyDescent="0.25">
      <c r="A304" s="667">
        <v>16</v>
      </c>
      <c r="B304" s="653" t="s">
        <v>375</v>
      </c>
      <c r="C304" s="653" t="s">
        <v>61</v>
      </c>
      <c r="D304" s="653">
        <f>400*0.9</f>
        <v>360</v>
      </c>
      <c r="E304" s="187" t="s">
        <v>376</v>
      </c>
      <c r="F304" s="187">
        <v>14.2</v>
      </c>
      <c r="G304" s="187">
        <v>15</v>
      </c>
      <c r="H304" s="187">
        <v>12.8</v>
      </c>
      <c r="I304" s="187">
        <v>27.5</v>
      </c>
      <c r="J304" s="187">
        <v>29.2</v>
      </c>
      <c r="K304" s="187">
        <v>30</v>
      </c>
      <c r="L304" s="188">
        <v>27.3</v>
      </c>
      <c r="M304" s="188">
        <v>25</v>
      </c>
      <c r="N304" s="188">
        <v>31.1</v>
      </c>
      <c r="O304" s="188">
        <v>29.5</v>
      </c>
      <c r="P304" s="188">
        <v>24.1</v>
      </c>
      <c r="Q304" s="188">
        <v>25</v>
      </c>
      <c r="R304" s="189">
        <v>380</v>
      </c>
      <c r="S304" s="189">
        <v>380</v>
      </c>
      <c r="T304" s="189">
        <v>380</v>
      </c>
      <c r="U304" s="189">
        <v>380</v>
      </c>
      <c r="V304" s="190">
        <f t="shared" si="81"/>
        <v>14</v>
      </c>
      <c r="W304" s="190">
        <f t="shared" si="82"/>
        <v>28.900000000000002</v>
      </c>
      <c r="X304" s="190">
        <f t="shared" si="83"/>
        <v>27.8</v>
      </c>
      <c r="Y304" s="191">
        <f t="shared" si="84"/>
        <v>26.2</v>
      </c>
      <c r="Z304" s="670">
        <f t="shared" ref="Z304:AB304" si="90">SUM(V304:V323)</f>
        <v>55.5</v>
      </c>
      <c r="AA304" s="658">
        <f t="shared" si="90"/>
        <v>100.53333333333333</v>
      </c>
      <c r="AB304" s="658">
        <f t="shared" si="90"/>
        <v>102.1</v>
      </c>
      <c r="AC304" s="658">
        <f>SUM(Y304:Y323)</f>
        <v>122.31666666666666</v>
      </c>
      <c r="AD304" s="658">
        <f t="shared" ref="AD304:AG324" si="91">Z304*0.38*0.9*SQRT(3)</f>
        <v>32.87605637846486</v>
      </c>
      <c r="AE304" s="658">
        <f t="shared" si="91"/>
        <v>59.55206368615616</v>
      </c>
      <c r="AF304" s="658">
        <f t="shared" si="91"/>
        <v>60.480096508851581</v>
      </c>
      <c r="AG304" s="658">
        <f t="shared" si="91"/>
        <v>72.455668997463547</v>
      </c>
      <c r="AH304" s="658">
        <f t="shared" ref="AH304" si="92">MAX(Z304:AC323)</f>
        <v>122.31666666666666</v>
      </c>
      <c r="AI304" s="661">
        <f t="shared" ref="AI304" si="93">AH304*0.38*0.9*SQRT(3)</f>
        <v>72.455668997463547</v>
      </c>
      <c r="AJ304" s="664">
        <f t="shared" ref="AJ304" si="94">D304-AI304</f>
        <v>287.54433100253647</v>
      </c>
    </row>
    <row r="305" spans="1:36" ht="18.75" x14ac:dyDescent="0.25">
      <c r="A305" s="668"/>
      <c r="B305" s="656"/>
      <c r="C305" s="656"/>
      <c r="D305" s="656"/>
      <c r="E305" s="180" t="s">
        <v>377</v>
      </c>
      <c r="F305" s="180">
        <v>21</v>
      </c>
      <c r="G305" s="180">
        <v>6.2</v>
      </c>
      <c r="H305" s="180">
        <v>12.5</v>
      </c>
      <c r="I305" s="180">
        <v>40</v>
      </c>
      <c r="J305" s="180">
        <v>5.6</v>
      </c>
      <c r="K305" s="180">
        <v>11</v>
      </c>
      <c r="L305" s="181">
        <v>23.8</v>
      </c>
      <c r="M305" s="181">
        <v>25.5</v>
      </c>
      <c r="N305" s="181">
        <v>37.799999999999997</v>
      </c>
      <c r="O305" s="181">
        <v>21.3</v>
      </c>
      <c r="P305" s="181">
        <v>39.4</v>
      </c>
      <c r="Q305" s="181">
        <v>80.2</v>
      </c>
      <c r="R305" s="182">
        <v>380</v>
      </c>
      <c r="S305" s="182">
        <v>380</v>
      </c>
      <c r="T305" s="182">
        <v>380</v>
      </c>
      <c r="U305" s="182">
        <v>380</v>
      </c>
      <c r="V305" s="183">
        <f t="shared" si="81"/>
        <v>13.233333333333334</v>
      </c>
      <c r="W305" s="183">
        <f t="shared" si="82"/>
        <v>18.866666666666667</v>
      </c>
      <c r="X305" s="183">
        <f t="shared" si="83"/>
        <v>29.033333333333331</v>
      </c>
      <c r="Y305" s="184">
        <f t="shared" si="84"/>
        <v>46.966666666666669</v>
      </c>
      <c r="Z305" s="671"/>
      <c r="AA305" s="659"/>
      <c r="AB305" s="659"/>
      <c r="AC305" s="659"/>
      <c r="AD305" s="659"/>
      <c r="AE305" s="659"/>
      <c r="AF305" s="659"/>
      <c r="AG305" s="659"/>
      <c r="AH305" s="659"/>
      <c r="AI305" s="662"/>
      <c r="AJ305" s="665"/>
    </row>
    <row r="306" spans="1:36" ht="18.75" x14ac:dyDescent="0.25">
      <c r="A306" s="668"/>
      <c r="B306" s="656"/>
      <c r="C306" s="656"/>
      <c r="D306" s="656"/>
      <c r="E306" s="185" t="s">
        <v>378</v>
      </c>
      <c r="F306" s="185">
        <v>15.4</v>
      </c>
      <c r="G306" s="185">
        <v>26</v>
      </c>
      <c r="H306" s="185">
        <v>17</v>
      </c>
      <c r="I306" s="185">
        <v>44</v>
      </c>
      <c r="J306" s="185">
        <v>34.5</v>
      </c>
      <c r="K306" s="185">
        <v>56</v>
      </c>
      <c r="L306" s="185">
        <v>50.6</v>
      </c>
      <c r="M306" s="185">
        <v>39.4</v>
      </c>
      <c r="N306" s="185">
        <v>41.3</v>
      </c>
      <c r="O306" s="185">
        <v>57.1</v>
      </c>
      <c r="P306" s="185">
        <v>40.299999999999997</v>
      </c>
      <c r="Q306" s="185">
        <v>38.5</v>
      </c>
      <c r="R306" s="182">
        <v>380</v>
      </c>
      <c r="S306" s="182">
        <v>380</v>
      </c>
      <c r="T306" s="182">
        <v>380</v>
      </c>
      <c r="U306" s="182">
        <v>380</v>
      </c>
      <c r="V306" s="183">
        <f t="shared" si="81"/>
        <v>19.466666666666665</v>
      </c>
      <c r="W306" s="183">
        <f t="shared" si="82"/>
        <v>44.833333333333336</v>
      </c>
      <c r="X306" s="183">
        <f t="shared" si="83"/>
        <v>43.766666666666673</v>
      </c>
      <c r="Y306" s="184">
        <f t="shared" si="84"/>
        <v>45.300000000000004</v>
      </c>
      <c r="Z306" s="671"/>
      <c r="AA306" s="659"/>
      <c r="AB306" s="659"/>
      <c r="AC306" s="659"/>
      <c r="AD306" s="659"/>
      <c r="AE306" s="659"/>
      <c r="AF306" s="659"/>
      <c r="AG306" s="659"/>
      <c r="AH306" s="659"/>
      <c r="AI306" s="662"/>
      <c r="AJ306" s="665"/>
    </row>
    <row r="307" spans="1:36" ht="18.75" x14ac:dyDescent="0.25">
      <c r="A307" s="668"/>
      <c r="B307" s="656"/>
      <c r="C307" s="656"/>
      <c r="D307" s="656"/>
      <c r="E307" s="180" t="s">
        <v>379</v>
      </c>
      <c r="F307" s="180">
        <v>1.2</v>
      </c>
      <c r="G307" s="180">
        <v>2.2000000000000002</v>
      </c>
      <c r="H307" s="180">
        <v>23</v>
      </c>
      <c r="I307" s="180">
        <v>0.5</v>
      </c>
      <c r="J307" s="180">
        <v>1.3</v>
      </c>
      <c r="K307" s="180">
        <v>22</v>
      </c>
      <c r="L307" s="180">
        <v>0</v>
      </c>
      <c r="M307" s="180">
        <v>2.2000000000000002</v>
      </c>
      <c r="N307" s="180">
        <v>0.8</v>
      </c>
      <c r="O307" s="180">
        <v>0</v>
      </c>
      <c r="P307" s="180">
        <v>4.2</v>
      </c>
      <c r="Q307" s="180">
        <v>3.5</v>
      </c>
      <c r="R307" s="182">
        <v>380</v>
      </c>
      <c r="S307" s="182">
        <v>380</v>
      </c>
      <c r="T307" s="182">
        <v>380</v>
      </c>
      <c r="U307" s="182">
        <v>380</v>
      </c>
      <c r="V307" s="183">
        <f t="shared" si="81"/>
        <v>8.7999999999999989</v>
      </c>
      <c r="W307" s="183">
        <f t="shared" si="82"/>
        <v>7.9333333333333336</v>
      </c>
      <c r="X307" s="183">
        <f t="shared" si="83"/>
        <v>1.5</v>
      </c>
      <c r="Y307" s="184">
        <f t="shared" si="84"/>
        <v>3.85</v>
      </c>
      <c r="Z307" s="671"/>
      <c r="AA307" s="659"/>
      <c r="AB307" s="659"/>
      <c r="AC307" s="659"/>
      <c r="AD307" s="659"/>
      <c r="AE307" s="659"/>
      <c r="AF307" s="659"/>
      <c r="AG307" s="659"/>
      <c r="AH307" s="659"/>
      <c r="AI307" s="662"/>
      <c r="AJ307" s="665"/>
    </row>
    <row r="308" spans="1:36" ht="18.75" x14ac:dyDescent="0.25">
      <c r="A308" s="668"/>
      <c r="B308" s="656"/>
      <c r="C308" s="656"/>
      <c r="D308" s="656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6"/>
      <c r="S308" s="186"/>
      <c r="T308" s="186"/>
      <c r="U308" s="186"/>
      <c r="V308" s="183">
        <f t="shared" si="81"/>
        <v>0</v>
      </c>
      <c r="W308" s="183">
        <f t="shared" si="82"/>
        <v>0</v>
      </c>
      <c r="X308" s="183">
        <f t="shared" si="83"/>
        <v>0</v>
      </c>
      <c r="Y308" s="184">
        <f t="shared" si="84"/>
        <v>0</v>
      </c>
      <c r="Z308" s="671"/>
      <c r="AA308" s="659"/>
      <c r="AB308" s="659"/>
      <c r="AC308" s="659"/>
      <c r="AD308" s="659"/>
      <c r="AE308" s="659"/>
      <c r="AF308" s="659"/>
      <c r="AG308" s="659"/>
      <c r="AH308" s="659"/>
      <c r="AI308" s="662"/>
      <c r="AJ308" s="665"/>
    </row>
    <row r="309" spans="1:36" ht="18.75" x14ac:dyDescent="0.25">
      <c r="A309" s="668"/>
      <c r="B309" s="656"/>
      <c r="C309" s="656"/>
      <c r="D309" s="656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2"/>
      <c r="S309" s="182"/>
      <c r="T309" s="182"/>
      <c r="U309" s="182"/>
      <c r="V309" s="183">
        <f t="shared" si="81"/>
        <v>0</v>
      </c>
      <c r="W309" s="183">
        <f t="shared" si="82"/>
        <v>0</v>
      </c>
      <c r="X309" s="183">
        <f t="shared" si="83"/>
        <v>0</v>
      </c>
      <c r="Y309" s="184">
        <f t="shared" si="84"/>
        <v>0</v>
      </c>
      <c r="Z309" s="671"/>
      <c r="AA309" s="659"/>
      <c r="AB309" s="659"/>
      <c r="AC309" s="659"/>
      <c r="AD309" s="659"/>
      <c r="AE309" s="659"/>
      <c r="AF309" s="659"/>
      <c r="AG309" s="659"/>
      <c r="AH309" s="659"/>
      <c r="AI309" s="662"/>
      <c r="AJ309" s="665"/>
    </row>
    <row r="310" spans="1:36" ht="18.75" x14ac:dyDescent="0.25">
      <c r="A310" s="668"/>
      <c r="B310" s="656"/>
      <c r="C310" s="656"/>
      <c r="D310" s="656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6"/>
      <c r="S310" s="186"/>
      <c r="T310" s="186"/>
      <c r="U310" s="186"/>
      <c r="V310" s="183">
        <f t="shared" si="81"/>
        <v>0</v>
      </c>
      <c r="W310" s="183">
        <f t="shared" si="82"/>
        <v>0</v>
      </c>
      <c r="X310" s="183">
        <f t="shared" si="83"/>
        <v>0</v>
      </c>
      <c r="Y310" s="184">
        <f t="shared" si="84"/>
        <v>0</v>
      </c>
      <c r="Z310" s="671"/>
      <c r="AA310" s="659"/>
      <c r="AB310" s="659"/>
      <c r="AC310" s="659"/>
      <c r="AD310" s="659"/>
      <c r="AE310" s="659"/>
      <c r="AF310" s="659"/>
      <c r="AG310" s="659"/>
      <c r="AH310" s="659"/>
      <c r="AI310" s="662"/>
      <c r="AJ310" s="665"/>
    </row>
    <row r="311" spans="1:36" ht="18.75" x14ac:dyDescent="0.25">
      <c r="A311" s="668"/>
      <c r="B311" s="656"/>
      <c r="C311" s="656"/>
      <c r="D311" s="656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2"/>
      <c r="S311" s="182"/>
      <c r="T311" s="182"/>
      <c r="U311" s="182"/>
      <c r="V311" s="183">
        <f t="shared" si="81"/>
        <v>0</v>
      </c>
      <c r="W311" s="183">
        <f t="shared" si="82"/>
        <v>0</v>
      </c>
      <c r="X311" s="183">
        <f t="shared" si="83"/>
        <v>0</v>
      </c>
      <c r="Y311" s="184">
        <f t="shared" si="84"/>
        <v>0</v>
      </c>
      <c r="Z311" s="671"/>
      <c r="AA311" s="659"/>
      <c r="AB311" s="659"/>
      <c r="AC311" s="659"/>
      <c r="AD311" s="659"/>
      <c r="AE311" s="659"/>
      <c r="AF311" s="659"/>
      <c r="AG311" s="659"/>
      <c r="AH311" s="659"/>
      <c r="AI311" s="662"/>
      <c r="AJ311" s="665"/>
    </row>
    <row r="312" spans="1:36" ht="18.75" x14ac:dyDescent="0.25">
      <c r="A312" s="668"/>
      <c r="B312" s="656"/>
      <c r="C312" s="656"/>
      <c r="D312" s="656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6"/>
      <c r="S312" s="186"/>
      <c r="T312" s="186"/>
      <c r="U312" s="186"/>
      <c r="V312" s="183">
        <f t="shared" si="81"/>
        <v>0</v>
      </c>
      <c r="W312" s="183">
        <f t="shared" si="82"/>
        <v>0</v>
      </c>
      <c r="X312" s="183">
        <f t="shared" si="83"/>
        <v>0</v>
      </c>
      <c r="Y312" s="184">
        <f t="shared" si="84"/>
        <v>0</v>
      </c>
      <c r="Z312" s="671"/>
      <c r="AA312" s="659"/>
      <c r="AB312" s="659"/>
      <c r="AC312" s="659"/>
      <c r="AD312" s="659"/>
      <c r="AE312" s="659"/>
      <c r="AF312" s="659"/>
      <c r="AG312" s="659"/>
      <c r="AH312" s="659"/>
      <c r="AI312" s="662"/>
      <c r="AJ312" s="665"/>
    </row>
    <row r="313" spans="1:36" ht="18.75" x14ac:dyDescent="0.25">
      <c r="A313" s="668"/>
      <c r="B313" s="656"/>
      <c r="C313" s="656"/>
      <c r="D313" s="656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2"/>
      <c r="S313" s="182"/>
      <c r="T313" s="182"/>
      <c r="U313" s="182"/>
      <c r="V313" s="183">
        <f t="shared" si="81"/>
        <v>0</v>
      </c>
      <c r="W313" s="183">
        <f t="shared" si="82"/>
        <v>0</v>
      </c>
      <c r="X313" s="183">
        <f t="shared" si="83"/>
        <v>0</v>
      </c>
      <c r="Y313" s="184">
        <f t="shared" si="84"/>
        <v>0</v>
      </c>
      <c r="Z313" s="671"/>
      <c r="AA313" s="659"/>
      <c r="AB313" s="659"/>
      <c r="AC313" s="659"/>
      <c r="AD313" s="659"/>
      <c r="AE313" s="659"/>
      <c r="AF313" s="659"/>
      <c r="AG313" s="659"/>
      <c r="AH313" s="659"/>
      <c r="AI313" s="662"/>
      <c r="AJ313" s="665"/>
    </row>
    <row r="314" spans="1:36" ht="18.75" x14ac:dyDescent="0.25">
      <c r="A314" s="668"/>
      <c r="B314" s="656"/>
      <c r="C314" s="656"/>
      <c r="D314" s="656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6"/>
      <c r="S314" s="186"/>
      <c r="T314" s="186"/>
      <c r="U314" s="186"/>
      <c r="V314" s="183">
        <f t="shared" si="81"/>
        <v>0</v>
      </c>
      <c r="W314" s="183">
        <f t="shared" si="82"/>
        <v>0</v>
      </c>
      <c r="X314" s="183">
        <f t="shared" si="83"/>
        <v>0</v>
      </c>
      <c r="Y314" s="184">
        <f t="shared" si="84"/>
        <v>0</v>
      </c>
      <c r="Z314" s="671"/>
      <c r="AA314" s="659"/>
      <c r="AB314" s="659"/>
      <c r="AC314" s="659"/>
      <c r="AD314" s="659"/>
      <c r="AE314" s="659"/>
      <c r="AF314" s="659"/>
      <c r="AG314" s="659"/>
      <c r="AH314" s="659"/>
      <c r="AI314" s="662"/>
      <c r="AJ314" s="665"/>
    </row>
    <row r="315" spans="1:36" ht="18.75" x14ac:dyDescent="0.25">
      <c r="A315" s="668"/>
      <c r="B315" s="656"/>
      <c r="C315" s="656"/>
      <c r="D315" s="656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2"/>
      <c r="S315" s="182"/>
      <c r="T315" s="182"/>
      <c r="U315" s="182"/>
      <c r="V315" s="183">
        <f t="shared" si="81"/>
        <v>0</v>
      </c>
      <c r="W315" s="183">
        <f t="shared" si="82"/>
        <v>0</v>
      </c>
      <c r="X315" s="183">
        <f t="shared" si="83"/>
        <v>0</v>
      </c>
      <c r="Y315" s="184">
        <f t="shared" si="84"/>
        <v>0</v>
      </c>
      <c r="Z315" s="671"/>
      <c r="AA315" s="659"/>
      <c r="AB315" s="659"/>
      <c r="AC315" s="659"/>
      <c r="AD315" s="659"/>
      <c r="AE315" s="659"/>
      <c r="AF315" s="659"/>
      <c r="AG315" s="659"/>
      <c r="AH315" s="659"/>
      <c r="AI315" s="662"/>
      <c r="AJ315" s="665"/>
    </row>
    <row r="316" spans="1:36" ht="18.75" x14ac:dyDescent="0.25">
      <c r="A316" s="668"/>
      <c r="B316" s="656"/>
      <c r="C316" s="656"/>
      <c r="D316" s="656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6"/>
      <c r="S316" s="186"/>
      <c r="T316" s="186"/>
      <c r="U316" s="186"/>
      <c r="V316" s="183">
        <f t="shared" si="81"/>
        <v>0</v>
      </c>
      <c r="W316" s="183">
        <f t="shared" si="82"/>
        <v>0</v>
      </c>
      <c r="X316" s="183">
        <f t="shared" si="83"/>
        <v>0</v>
      </c>
      <c r="Y316" s="184">
        <f t="shared" si="84"/>
        <v>0</v>
      </c>
      <c r="Z316" s="671"/>
      <c r="AA316" s="659"/>
      <c r="AB316" s="659"/>
      <c r="AC316" s="659"/>
      <c r="AD316" s="659"/>
      <c r="AE316" s="659"/>
      <c r="AF316" s="659"/>
      <c r="AG316" s="659"/>
      <c r="AH316" s="659"/>
      <c r="AI316" s="662"/>
      <c r="AJ316" s="665"/>
    </row>
    <row r="317" spans="1:36" ht="18.75" x14ac:dyDescent="0.25">
      <c r="A317" s="668"/>
      <c r="B317" s="656"/>
      <c r="C317" s="656"/>
      <c r="D317" s="656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2"/>
      <c r="S317" s="182"/>
      <c r="T317" s="182"/>
      <c r="U317" s="182"/>
      <c r="V317" s="183">
        <f t="shared" si="81"/>
        <v>0</v>
      </c>
      <c r="W317" s="183">
        <f t="shared" si="82"/>
        <v>0</v>
      </c>
      <c r="X317" s="183">
        <f t="shared" si="83"/>
        <v>0</v>
      </c>
      <c r="Y317" s="184">
        <f t="shared" si="84"/>
        <v>0</v>
      </c>
      <c r="Z317" s="671"/>
      <c r="AA317" s="659"/>
      <c r="AB317" s="659"/>
      <c r="AC317" s="659"/>
      <c r="AD317" s="659"/>
      <c r="AE317" s="659"/>
      <c r="AF317" s="659"/>
      <c r="AG317" s="659"/>
      <c r="AH317" s="659"/>
      <c r="AI317" s="662"/>
      <c r="AJ317" s="665"/>
    </row>
    <row r="318" spans="1:36" ht="18.75" x14ac:dyDescent="0.25">
      <c r="A318" s="668"/>
      <c r="B318" s="656"/>
      <c r="C318" s="656"/>
      <c r="D318" s="656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6"/>
      <c r="S318" s="186"/>
      <c r="T318" s="186"/>
      <c r="U318" s="186"/>
      <c r="V318" s="183">
        <f t="shared" si="81"/>
        <v>0</v>
      </c>
      <c r="W318" s="183">
        <f t="shared" si="82"/>
        <v>0</v>
      </c>
      <c r="X318" s="183">
        <f t="shared" si="83"/>
        <v>0</v>
      </c>
      <c r="Y318" s="184">
        <f t="shared" si="84"/>
        <v>0</v>
      </c>
      <c r="Z318" s="671"/>
      <c r="AA318" s="659"/>
      <c r="AB318" s="659"/>
      <c r="AC318" s="659"/>
      <c r="AD318" s="659"/>
      <c r="AE318" s="659"/>
      <c r="AF318" s="659"/>
      <c r="AG318" s="659"/>
      <c r="AH318" s="659"/>
      <c r="AI318" s="662"/>
      <c r="AJ318" s="665"/>
    </row>
    <row r="319" spans="1:36" ht="18.75" x14ac:dyDescent="0.25">
      <c r="A319" s="668"/>
      <c r="B319" s="656"/>
      <c r="C319" s="656"/>
      <c r="D319" s="656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2"/>
      <c r="S319" s="182"/>
      <c r="T319" s="182"/>
      <c r="U319" s="182"/>
      <c r="V319" s="183">
        <f t="shared" si="81"/>
        <v>0</v>
      </c>
      <c r="W319" s="183">
        <f t="shared" si="82"/>
        <v>0</v>
      </c>
      <c r="X319" s="183">
        <f t="shared" si="83"/>
        <v>0</v>
      </c>
      <c r="Y319" s="184">
        <f t="shared" si="84"/>
        <v>0</v>
      </c>
      <c r="Z319" s="671"/>
      <c r="AA319" s="659"/>
      <c r="AB319" s="659"/>
      <c r="AC319" s="659"/>
      <c r="AD319" s="659"/>
      <c r="AE319" s="659"/>
      <c r="AF319" s="659"/>
      <c r="AG319" s="659"/>
      <c r="AH319" s="659"/>
      <c r="AI319" s="662"/>
      <c r="AJ319" s="665"/>
    </row>
    <row r="320" spans="1:36" ht="18.75" x14ac:dyDescent="0.25">
      <c r="A320" s="668"/>
      <c r="B320" s="656"/>
      <c r="C320" s="656"/>
      <c r="D320" s="656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6"/>
      <c r="S320" s="186"/>
      <c r="T320" s="186"/>
      <c r="U320" s="186"/>
      <c r="V320" s="183">
        <f t="shared" si="81"/>
        <v>0</v>
      </c>
      <c r="W320" s="183">
        <f t="shared" si="82"/>
        <v>0</v>
      </c>
      <c r="X320" s="183">
        <f t="shared" si="83"/>
        <v>0</v>
      </c>
      <c r="Y320" s="184">
        <f t="shared" si="84"/>
        <v>0</v>
      </c>
      <c r="Z320" s="671"/>
      <c r="AA320" s="659"/>
      <c r="AB320" s="659"/>
      <c r="AC320" s="659"/>
      <c r="AD320" s="659"/>
      <c r="AE320" s="659"/>
      <c r="AF320" s="659"/>
      <c r="AG320" s="659"/>
      <c r="AH320" s="659"/>
      <c r="AI320" s="662"/>
      <c r="AJ320" s="665"/>
    </row>
    <row r="321" spans="1:36" ht="18.75" x14ac:dyDescent="0.25">
      <c r="A321" s="668"/>
      <c r="B321" s="656"/>
      <c r="C321" s="656"/>
      <c r="D321" s="656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2"/>
      <c r="S321" s="182"/>
      <c r="T321" s="182"/>
      <c r="U321" s="182"/>
      <c r="V321" s="183">
        <f t="shared" si="81"/>
        <v>0</v>
      </c>
      <c r="W321" s="183">
        <f t="shared" si="82"/>
        <v>0</v>
      </c>
      <c r="X321" s="183">
        <f t="shared" si="83"/>
        <v>0</v>
      </c>
      <c r="Y321" s="184">
        <f t="shared" si="84"/>
        <v>0</v>
      </c>
      <c r="Z321" s="671"/>
      <c r="AA321" s="659"/>
      <c r="AB321" s="659"/>
      <c r="AC321" s="659"/>
      <c r="AD321" s="659"/>
      <c r="AE321" s="659"/>
      <c r="AF321" s="659"/>
      <c r="AG321" s="659"/>
      <c r="AH321" s="659"/>
      <c r="AI321" s="662"/>
      <c r="AJ321" s="665"/>
    </row>
    <row r="322" spans="1:36" ht="18.75" x14ac:dyDescent="0.25">
      <c r="A322" s="668"/>
      <c r="B322" s="656"/>
      <c r="C322" s="656"/>
      <c r="D322" s="656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6"/>
      <c r="S322" s="186"/>
      <c r="T322" s="186"/>
      <c r="U322" s="186"/>
      <c r="V322" s="183">
        <f t="shared" si="81"/>
        <v>0</v>
      </c>
      <c r="W322" s="183">
        <f t="shared" si="82"/>
        <v>0</v>
      </c>
      <c r="X322" s="183">
        <f t="shared" si="83"/>
        <v>0</v>
      </c>
      <c r="Y322" s="184">
        <f t="shared" si="84"/>
        <v>0</v>
      </c>
      <c r="Z322" s="671"/>
      <c r="AA322" s="659"/>
      <c r="AB322" s="659"/>
      <c r="AC322" s="659"/>
      <c r="AD322" s="659"/>
      <c r="AE322" s="659"/>
      <c r="AF322" s="659"/>
      <c r="AG322" s="659"/>
      <c r="AH322" s="659"/>
      <c r="AI322" s="662"/>
      <c r="AJ322" s="665"/>
    </row>
    <row r="323" spans="1:36" ht="19.5" thickBot="1" x14ac:dyDescent="0.3">
      <c r="A323" s="669"/>
      <c r="B323" s="657"/>
      <c r="C323" s="657"/>
      <c r="D323" s="657"/>
      <c r="E323" s="192"/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3"/>
      <c r="S323" s="193"/>
      <c r="T323" s="193"/>
      <c r="U323" s="193"/>
      <c r="V323" s="194">
        <f t="shared" si="81"/>
        <v>0</v>
      </c>
      <c r="W323" s="194">
        <f t="shared" si="82"/>
        <v>0</v>
      </c>
      <c r="X323" s="194">
        <f t="shared" si="83"/>
        <v>0</v>
      </c>
      <c r="Y323" s="195">
        <f t="shared" si="84"/>
        <v>0</v>
      </c>
      <c r="Z323" s="672"/>
      <c r="AA323" s="660"/>
      <c r="AB323" s="660"/>
      <c r="AC323" s="660"/>
      <c r="AD323" s="660"/>
      <c r="AE323" s="660"/>
      <c r="AF323" s="660"/>
      <c r="AG323" s="660"/>
      <c r="AH323" s="660"/>
      <c r="AI323" s="663"/>
      <c r="AJ323" s="666"/>
    </row>
    <row r="324" spans="1:36" ht="18.75" x14ac:dyDescent="0.25">
      <c r="A324" s="647">
        <v>17</v>
      </c>
      <c r="B324" s="650" t="s">
        <v>380</v>
      </c>
      <c r="C324" s="653" t="s">
        <v>61</v>
      </c>
      <c r="D324" s="653">
        <f>400*0.9</f>
        <v>360</v>
      </c>
      <c r="E324" s="187" t="s">
        <v>381</v>
      </c>
      <c r="F324" s="187">
        <v>8</v>
      </c>
      <c r="G324" s="187">
        <v>1.2</v>
      </c>
      <c r="H324" s="187">
        <v>3.5</v>
      </c>
      <c r="I324" s="187">
        <v>7.7</v>
      </c>
      <c r="J324" s="187">
        <v>1.5</v>
      </c>
      <c r="K324" s="187">
        <v>12</v>
      </c>
      <c r="L324" s="188">
        <v>5.9</v>
      </c>
      <c r="M324" s="188">
        <v>0.5</v>
      </c>
      <c r="N324" s="188">
        <v>9.6999999999999993</v>
      </c>
      <c r="O324" s="188">
        <v>11.1</v>
      </c>
      <c r="P324" s="188">
        <v>0</v>
      </c>
      <c r="Q324" s="188">
        <v>8.4</v>
      </c>
      <c r="R324" s="189">
        <v>380</v>
      </c>
      <c r="S324" s="189">
        <v>380</v>
      </c>
      <c r="T324" s="189">
        <v>380</v>
      </c>
      <c r="U324" s="189">
        <v>380</v>
      </c>
      <c r="V324" s="190">
        <f t="shared" si="81"/>
        <v>4.2333333333333334</v>
      </c>
      <c r="W324" s="190">
        <f t="shared" si="82"/>
        <v>7.0666666666666664</v>
      </c>
      <c r="X324" s="190">
        <f t="shared" si="83"/>
        <v>5.3666666666666671</v>
      </c>
      <c r="Y324" s="191">
        <f t="shared" si="84"/>
        <v>9.75</v>
      </c>
      <c r="Z324" s="641">
        <f t="shared" ref="Z324:AB324" si="95">SUM(V324:V343)</f>
        <v>77.466666666666669</v>
      </c>
      <c r="AA324" s="630">
        <f t="shared" si="95"/>
        <v>85.933333333333337</v>
      </c>
      <c r="AB324" s="630">
        <f t="shared" si="95"/>
        <v>75.966666666666669</v>
      </c>
      <c r="AC324" s="630">
        <f>SUM(Y324:Y343)</f>
        <v>82.95</v>
      </c>
      <c r="AD324" s="607">
        <f t="shared" ref="AD324" si="96">Z324*0.38*0.9*SQRT(3)</f>
        <v>45.888261275406805</v>
      </c>
      <c r="AE324" s="607">
        <f t="shared" si="91"/>
        <v>50.903587593803259</v>
      </c>
      <c r="AF324" s="607">
        <f t="shared" si="91"/>
        <v>44.999719211123974</v>
      </c>
      <c r="AG324" s="607">
        <f t="shared" si="91"/>
        <v>49.136376154840718</v>
      </c>
      <c r="AH324" s="630">
        <f t="shared" ref="AH324" si="97">MAX(Z324:AC343)</f>
        <v>85.933333333333337</v>
      </c>
      <c r="AI324" s="609">
        <f t="shared" ref="AI324" si="98">AH324*0.38*0.9*SQRT(3)</f>
        <v>50.903587593803259</v>
      </c>
      <c r="AJ324" s="609">
        <f t="shared" ref="AJ324" si="99">D324-AI324</f>
        <v>309.09641240619675</v>
      </c>
    </row>
    <row r="325" spans="1:36" ht="18.75" x14ac:dyDescent="0.25">
      <c r="A325" s="648"/>
      <c r="B325" s="651"/>
      <c r="C325" s="654"/>
      <c r="D325" s="656"/>
      <c r="E325" s="180" t="s">
        <v>197</v>
      </c>
      <c r="F325" s="180">
        <v>1.3</v>
      </c>
      <c r="G325" s="180">
        <v>41</v>
      </c>
      <c r="H325" s="180">
        <v>12</v>
      </c>
      <c r="I325" s="180">
        <v>1</v>
      </c>
      <c r="J325" s="180">
        <v>25</v>
      </c>
      <c r="K325" s="180">
        <v>7.6</v>
      </c>
      <c r="L325" s="181">
        <v>3</v>
      </c>
      <c r="M325" s="181">
        <v>20.100000000000001</v>
      </c>
      <c r="N325" s="181">
        <v>0.6</v>
      </c>
      <c r="O325" s="181">
        <v>4.2</v>
      </c>
      <c r="P325" s="181">
        <v>22</v>
      </c>
      <c r="Q325" s="181">
        <v>0</v>
      </c>
      <c r="R325" s="182">
        <v>380</v>
      </c>
      <c r="S325" s="182">
        <v>380</v>
      </c>
      <c r="T325" s="182">
        <v>380</v>
      </c>
      <c r="U325" s="182">
        <v>380</v>
      </c>
      <c r="V325" s="183">
        <f t="shared" si="81"/>
        <v>18.099999999999998</v>
      </c>
      <c r="W325" s="183">
        <f t="shared" si="82"/>
        <v>11.200000000000001</v>
      </c>
      <c r="X325" s="183">
        <f t="shared" si="83"/>
        <v>7.9000000000000012</v>
      </c>
      <c r="Y325" s="184">
        <f t="shared" si="84"/>
        <v>13.1</v>
      </c>
      <c r="Z325" s="642"/>
      <c r="AA325" s="608"/>
      <c r="AB325" s="608"/>
      <c r="AC325" s="608"/>
      <c r="AD325" s="608"/>
      <c r="AE325" s="608"/>
      <c r="AF325" s="608"/>
      <c r="AG325" s="608"/>
      <c r="AH325" s="608"/>
      <c r="AI325" s="610"/>
      <c r="AJ325" s="610"/>
    </row>
    <row r="326" spans="1:36" ht="18.75" x14ac:dyDescent="0.25">
      <c r="A326" s="648"/>
      <c r="B326" s="651"/>
      <c r="C326" s="654"/>
      <c r="D326" s="656"/>
      <c r="E326" s="185" t="s">
        <v>382</v>
      </c>
      <c r="F326" s="185">
        <v>55</v>
      </c>
      <c r="G326" s="185">
        <v>19.2</v>
      </c>
      <c r="H326" s="185">
        <v>6</v>
      </c>
      <c r="I326" s="185">
        <v>42</v>
      </c>
      <c r="J326" s="185">
        <v>38</v>
      </c>
      <c r="K326" s="185">
        <v>19.5</v>
      </c>
      <c r="L326" s="185">
        <v>8.1999999999999993</v>
      </c>
      <c r="M326" s="185">
        <v>14</v>
      </c>
      <c r="N326" s="185">
        <v>22.4</v>
      </c>
      <c r="O326" s="185">
        <v>20.3</v>
      </c>
      <c r="P326" s="185">
        <v>9</v>
      </c>
      <c r="Q326" s="185">
        <v>25.4</v>
      </c>
      <c r="R326" s="182">
        <v>380</v>
      </c>
      <c r="S326" s="182">
        <v>380</v>
      </c>
      <c r="T326" s="182">
        <v>380</v>
      </c>
      <c r="U326" s="182">
        <v>380</v>
      </c>
      <c r="V326" s="183">
        <f t="shared" si="81"/>
        <v>26.733333333333334</v>
      </c>
      <c r="W326" s="183">
        <f t="shared" si="82"/>
        <v>33.166666666666664</v>
      </c>
      <c r="X326" s="183">
        <f t="shared" si="83"/>
        <v>14.866666666666665</v>
      </c>
      <c r="Y326" s="184">
        <f t="shared" si="84"/>
        <v>18.233333333333334</v>
      </c>
      <c r="Z326" s="642"/>
      <c r="AA326" s="608"/>
      <c r="AB326" s="608"/>
      <c r="AC326" s="608"/>
      <c r="AD326" s="608"/>
      <c r="AE326" s="608"/>
      <c r="AF326" s="608"/>
      <c r="AG326" s="608"/>
      <c r="AH326" s="608"/>
      <c r="AI326" s="610"/>
      <c r="AJ326" s="610"/>
    </row>
    <row r="327" spans="1:36" ht="18.75" x14ac:dyDescent="0.25">
      <c r="A327" s="648"/>
      <c r="B327" s="651"/>
      <c r="C327" s="654"/>
      <c r="D327" s="656"/>
      <c r="E327" s="180" t="s">
        <v>201</v>
      </c>
      <c r="F327" s="180">
        <v>51</v>
      </c>
      <c r="G327" s="180">
        <v>17.2</v>
      </c>
      <c r="H327" s="180">
        <v>17</v>
      </c>
      <c r="I327" s="180">
        <v>10</v>
      </c>
      <c r="J327" s="180">
        <v>70</v>
      </c>
      <c r="K327" s="180">
        <v>23.5</v>
      </c>
      <c r="L327" s="180">
        <v>27.1</v>
      </c>
      <c r="M327" s="180">
        <v>65.2</v>
      </c>
      <c r="N327" s="180">
        <v>51.2</v>
      </c>
      <c r="O327" s="180">
        <v>20.5</v>
      </c>
      <c r="P327" s="180">
        <v>61.3</v>
      </c>
      <c r="Q327" s="180">
        <v>43.8</v>
      </c>
      <c r="R327" s="182">
        <v>380</v>
      </c>
      <c r="S327" s="182">
        <v>380</v>
      </c>
      <c r="T327" s="182">
        <v>380</v>
      </c>
      <c r="U327" s="182">
        <v>380</v>
      </c>
      <c r="V327" s="183">
        <f t="shared" si="81"/>
        <v>28.400000000000002</v>
      </c>
      <c r="W327" s="183">
        <f t="shared" si="82"/>
        <v>34.5</v>
      </c>
      <c r="X327" s="183">
        <f t="shared" si="83"/>
        <v>47.833333333333336</v>
      </c>
      <c r="Y327" s="184">
        <f t="shared" si="84"/>
        <v>41.866666666666667</v>
      </c>
      <c r="Z327" s="642"/>
      <c r="AA327" s="608"/>
      <c r="AB327" s="608"/>
      <c r="AC327" s="608"/>
      <c r="AD327" s="608"/>
      <c r="AE327" s="608"/>
      <c r="AF327" s="608"/>
      <c r="AG327" s="608"/>
      <c r="AH327" s="608"/>
      <c r="AI327" s="610"/>
      <c r="AJ327" s="610"/>
    </row>
    <row r="328" spans="1:36" ht="18.75" x14ac:dyDescent="0.25">
      <c r="A328" s="648"/>
      <c r="B328" s="651"/>
      <c r="C328" s="654"/>
      <c r="D328" s="656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6"/>
      <c r="S328" s="186"/>
      <c r="T328" s="186"/>
      <c r="U328" s="186"/>
      <c r="V328" s="183">
        <f t="shared" si="81"/>
        <v>0</v>
      </c>
      <c r="W328" s="183">
        <f t="shared" si="82"/>
        <v>0</v>
      </c>
      <c r="X328" s="183">
        <f t="shared" si="83"/>
        <v>0</v>
      </c>
      <c r="Y328" s="184">
        <f t="shared" si="84"/>
        <v>0</v>
      </c>
      <c r="Z328" s="642"/>
      <c r="AA328" s="608"/>
      <c r="AB328" s="608"/>
      <c r="AC328" s="608"/>
      <c r="AD328" s="608"/>
      <c r="AE328" s="608"/>
      <c r="AF328" s="608"/>
      <c r="AG328" s="608"/>
      <c r="AH328" s="608"/>
      <c r="AI328" s="610"/>
      <c r="AJ328" s="610"/>
    </row>
    <row r="329" spans="1:36" ht="18.75" x14ac:dyDescent="0.25">
      <c r="A329" s="648"/>
      <c r="B329" s="651"/>
      <c r="C329" s="654"/>
      <c r="D329" s="656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2"/>
      <c r="S329" s="182"/>
      <c r="T329" s="182"/>
      <c r="U329" s="182"/>
      <c r="V329" s="183">
        <f t="shared" si="81"/>
        <v>0</v>
      </c>
      <c r="W329" s="183">
        <f t="shared" si="82"/>
        <v>0</v>
      </c>
      <c r="X329" s="183">
        <f t="shared" si="83"/>
        <v>0</v>
      </c>
      <c r="Y329" s="184">
        <f t="shared" si="84"/>
        <v>0</v>
      </c>
      <c r="Z329" s="642"/>
      <c r="AA329" s="608"/>
      <c r="AB329" s="608"/>
      <c r="AC329" s="608"/>
      <c r="AD329" s="608"/>
      <c r="AE329" s="608"/>
      <c r="AF329" s="608"/>
      <c r="AG329" s="608"/>
      <c r="AH329" s="608"/>
      <c r="AI329" s="610"/>
      <c r="AJ329" s="610"/>
    </row>
    <row r="330" spans="1:36" ht="18.75" x14ac:dyDescent="0.25">
      <c r="A330" s="648"/>
      <c r="B330" s="651"/>
      <c r="C330" s="654"/>
      <c r="D330" s="656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6"/>
      <c r="S330" s="186"/>
      <c r="T330" s="186"/>
      <c r="U330" s="186"/>
      <c r="V330" s="183">
        <f t="shared" si="81"/>
        <v>0</v>
      </c>
      <c r="W330" s="183">
        <f t="shared" si="82"/>
        <v>0</v>
      </c>
      <c r="X330" s="183">
        <f t="shared" si="83"/>
        <v>0</v>
      </c>
      <c r="Y330" s="184">
        <f t="shared" si="84"/>
        <v>0</v>
      </c>
      <c r="Z330" s="642"/>
      <c r="AA330" s="608"/>
      <c r="AB330" s="608"/>
      <c r="AC330" s="608"/>
      <c r="AD330" s="608"/>
      <c r="AE330" s="608"/>
      <c r="AF330" s="608"/>
      <c r="AG330" s="608"/>
      <c r="AH330" s="608"/>
      <c r="AI330" s="610"/>
      <c r="AJ330" s="610"/>
    </row>
    <row r="331" spans="1:36" ht="18.75" x14ac:dyDescent="0.25">
      <c r="A331" s="648"/>
      <c r="B331" s="651"/>
      <c r="C331" s="654"/>
      <c r="D331" s="656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2"/>
      <c r="S331" s="182"/>
      <c r="T331" s="182"/>
      <c r="U331" s="182"/>
      <c r="V331" s="183">
        <f t="shared" si="81"/>
        <v>0</v>
      </c>
      <c r="W331" s="183">
        <f t="shared" si="82"/>
        <v>0</v>
      </c>
      <c r="X331" s="183">
        <f t="shared" si="83"/>
        <v>0</v>
      </c>
      <c r="Y331" s="184">
        <f t="shared" si="84"/>
        <v>0</v>
      </c>
      <c r="Z331" s="642"/>
      <c r="AA331" s="608"/>
      <c r="AB331" s="608"/>
      <c r="AC331" s="608"/>
      <c r="AD331" s="608"/>
      <c r="AE331" s="608"/>
      <c r="AF331" s="608"/>
      <c r="AG331" s="608"/>
      <c r="AH331" s="608"/>
      <c r="AI331" s="610"/>
      <c r="AJ331" s="610"/>
    </row>
    <row r="332" spans="1:36" ht="18.75" x14ac:dyDescent="0.25">
      <c r="A332" s="648"/>
      <c r="B332" s="651"/>
      <c r="C332" s="654"/>
      <c r="D332" s="656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6"/>
      <c r="S332" s="186"/>
      <c r="T332" s="186"/>
      <c r="U332" s="186"/>
      <c r="V332" s="183">
        <f t="shared" ref="V332:V395" si="100">IF(AND(F332=0,G332=0,H332=0),0,IF(AND(F332=0,G332=0),H332,IF(AND(F332=0,H332=0),G332,IF(AND(G332=0,H332=0),F332,IF(F332=0,(G332+H332)/2,IF(G332=0,(F332+H332)/2,IF(H332=0,(F332+G332)/2,(F332+G332+H332)/3)))))))</f>
        <v>0</v>
      </c>
      <c r="W332" s="183">
        <f t="shared" ref="W332:W395" si="101">IF(AND(I332=0,J332=0,K332=0),0,IF(AND(I332=0,J332=0),K332,IF(AND(I332=0,K332=0),J332,IF(AND(J332=0,K332=0),I332,IF(I332=0,(J332+K332)/2,IF(J332=0,(I332+K332)/2,IF(K332=0,(I332+J332)/2,(I332+J332+K332)/3)))))))</f>
        <v>0</v>
      </c>
      <c r="X332" s="183">
        <f t="shared" ref="X332:X395" si="102">IF(AND(L332=0,M332=0,N332=0),0,IF(AND(L332=0,M332=0),N332,IF(AND(L332=0,N332=0),M332,IF(AND(M332=0,N332=0),L332,IF(L332=0,(M332+N332)/2,IF(M332=0,(L332+N332)/2,IF(N332=0,(L332+M332)/2,(L332+M332+N332)/3)))))))</f>
        <v>0</v>
      </c>
      <c r="Y332" s="184">
        <f t="shared" ref="Y332:Y395" si="103">IF(AND(O332=0,P332=0,Q332=0),0,IF(AND(O332=0,P332=0),Q332,IF(AND(O332=0,Q332=0),P332,IF(AND(P332=0,Q332=0),O332,IF(O332=0,(P332+Q332)/2,IF(P332=0,(O332+Q332)/2,IF(Q332=0,(O332+P332)/2,(O332+P332+Q332)/3)))))))</f>
        <v>0</v>
      </c>
      <c r="Z332" s="642"/>
      <c r="AA332" s="608"/>
      <c r="AB332" s="608"/>
      <c r="AC332" s="608"/>
      <c r="AD332" s="608"/>
      <c r="AE332" s="608"/>
      <c r="AF332" s="608"/>
      <c r="AG332" s="608"/>
      <c r="AH332" s="608"/>
      <c r="AI332" s="610"/>
      <c r="AJ332" s="610"/>
    </row>
    <row r="333" spans="1:36" ht="18.75" x14ac:dyDescent="0.25">
      <c r="A333" s="648"/>
      <c r="B333" s="651"/>
      <c r="C333" s="654"/>
      <c r="D333" s="656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2"/>
      <c r="S333" s="182"/>
      <c r="T333" s="182"/>
      <c r="U333" s="182"/>
      <c r="V333" s="183">
        <f t="shared" si="100"/>
        <v>0</v>
      </c>
      <c r="W333" s="183">
        <f t="shared" si="101"/>
        <v>0</v>
      </c>
      <c r="X333" s="183">
        <f t="shared" si="102"/>
        <v>0</v>
      </c>
      <c r="Y333" s="184">
        <f t="shared" si="103"/>
        <v>0</v>
      </c>
      <c r="Z333" s="642"/>
      <c r="AA333" s="608"/>
      <c r="AB333" s="608"/>
      <c r="AC333" s="608"/>
      <c r="AD333" s="608"/>
      <c r="AE333" s="608"/>
      <c r="AF333" s="608"/>
      <c r="AG333" s="608"/>
      <c r="AH333" s="608"/>
      <c r="AI333" s="610"/>
      <c r="AJ333" s="610"/>
    </row>
    <row r="334" spans="1:36" ht="18.75" x14ac:dyDescent="0.25">
      <c r="A334" s="648"/>
      <c r="B334" s="651"/>
      <c r="C334" s="654"/>
      <c r="D334" s="656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6"/>
      <c r="S334" s="186"/>
      <c r="T334" s="186"/>
      <c r="U334" s="186"/>
      <c r="V334" s="183">
        <f t="shared" si="100"/>
        <v>0</v>
      </c>
      <c r="W334" s="183">
        <f t="shared" si="101"/>
        <v>0</v>
      </c>
      <c r="X334" s="183">
        <f t="shared" si="102"/>
        <v>0</v>
      </c>
      <c r="Y334" s="184">
        <f t="shared" si="103"/>
        <v>0</v>
      </c>
      <c r="Z334" s="642"/>
      <c r="AA334" s="608"/>
      <c r="AB334" s="608"/>
      <c r="AC334" s="608"/>
      <c r="AD334" s="608"/>
      <c r="AE334" s="608"/>
      <c r="AF334" s="608"/>
      <c r="AG334" s="608"/>
      <c r="AH334" s="608"/>
      <c r="AI334" s="610"/>
      <c r="AJ334" s="610"/>
    </row>
    <row r="335" spans="1:36" ht="18.75" x14ac:dyDescent="0.25">
      <c r="A335" s="648"/>
      <c r="B335" s="651"/>
      <c r="C335" s="654"/>
      <c r="D335" s="656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2"/>
      <c r="S335" s="182"/>
      <c r="T335" s="182"/>
      <c r="U335" s="182"/>
      <c r="V335" s="183">
        <f t="shared" si="100"/>
        <v>0</v>
      </c>
      <c r="W335" s="183">
        <f t="shared" si="101"/>
        <v>0</v>
      </c>
      <c r="X335" s="183">
        <f t="shared" si="102"/>
        <v>0</v>
      </c>
      <c r="Y335" s="184">
        <f t="shared" si="103"/>
        <v>0</v>
      </c>
      <c r="Z335" s="642"/>
      <c r="AA335" s="608"/>
      <c r="AB335" s="608"/>
      <c r="AC335" s="608"/>
      <c r="AD335" s="608"/>
      <c r="AE335" s="608"/>
      <c r="AF335" s="608"/>
      <c r="AG335" s="608"/>
      <c r="AH335" s="608"/>
      <c r="AI335" s="610"/>
      <c r="AJ335" s="610"/>
    </row>
    <row r="336" spans="1:36" ht="18.75" x14ac:dyDescent="0.25">
      <c r="A336" s="648"/>
      <c r="B336" s="651"/>
      <c r="C336" s="654"/>
      <c r="D336" s="656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6"/>
      <c r="S336" s="186"/>
      <c r="T336" s="186"/>
      <c r="U336" s="186"/>
      <c r="V336" s="183">
        <f t="shared" si="100"/>
        <v>0</v>
      </c>
      <c r="W336" s="183">
        <f t="shared" si="101"/>
        <v>0</v>
      </c>
      <c r="X336" s="183">
        <f t="shared" si="102"/>
        <v>0</v>
      </c>
      <c r="Y336" s="184">
        <f t="shared" si="103"/>
        <v>0</v>
      </c>
      <c r="Z336" s="642"/>
      <c r="AA336" s="608"/>
      <c r="AB336" s="608"/>
      <c r="AC336" s="608"/>
      <c r="AD336" s="608"/>
      <c r="AE336" s="608"/>
      <c r="AF336" s="608"/>
      <c r="AG336" s="608"/>
      <c r="AH336" s="608"/>
      <c r="AI336" s="610"/>
      <c r="AJ336" s="610"/>
    </row>
    <row r="337" spans="1:36" ht="18.75" x14ac:dyDescent="0.25">
      <c r="A337" s="648"/>
      <c r="B337" s="651"/>
      <c r="C337" s="654"/>
      <c r="D337" s="656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2"/>
      <c r="S337" s="182"/>
      <c r="T337" s="182"/>
      <c r="U337" s="182"/>
      <c r="V337" s="183">
        <f t="shared" si="100"/>
        <v>0</v>
      </c>
      <c r="W337" s="183">
        <f t="shared" si="101"/>
        <v>0</v>
      </c>
      <c r="X337" s="183">
        <f t="shared" si="102"/>
        <v>0</v>
      </c>
      <c r="Y337" s="184">
        <f t="shared" si="103"/>
        <v>0</v>
      </c>
      <c r="Z337" s="642"/>
      <c r="AA337" s="608"/>
      <c r="AB337" s="608"/>
      <c r="AC337" s="608"/>
      <c r="AD337" s="608"/>
      <c r="AE337" s="608"/>
      <c r="AF337" s="608"/>
      <c r="AG337" s="608"/>
      <c r="AH337" s="608"/>
      <c r="AI337" s="610"/>
      <c r="AJ337" s="610"/>
    </row>
    <row r="338" spans="1:36" ht="18.75" x14ac:dyDescent="0.25">
      <c r="A338" s="648"/>
      <c r="B338" s="651"/>
      <c r="C338" s="654"/>
      <c r="D338" s="656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6"/>
      <c r="S338" s="186"/>
      <c r="T338" s="186"/>
      <c r="U338" s="186"/>
      <c r="V338" s="183">
        <f t="shared" si="100"/>
        <v>0</v>
      </c>
      <c r="W338" s="183">
        <f t="shared" si="101"/>
        <v>0</v>
      </c>
      <c r="X338" s="183">
        <f t="shared" si="102"/>
        <v>0</v>
      </c>
      <c r="Y338" s="184">
        <f t="shared" si="103"/>
        <v>0</v>
      </c>
      <c r="Z338" s="642"/>
      <c r="AA338" s="608"/>
      <c r="AB338" s="608"/>
      <c r="AC338" s="608"/>
      <c r="AD338" s="608"/>
      <c r="AE338" s="608"/>
      <c r="AF338" s="608"/>
      <c r="AG338" s="608"/>
      <c r="AH338" s="608"/>
      <c r="AI338" s="610"/>
      <c r="AJ338" s="610"/>
    </row>
    <row r="339" spans="1:36" ht="18.75" x14ac:dyDescent="0.25">
      <c r="A339" s="648"/>
      <c r="B339" s="651"/>
      <c r="C339" s="654"/>
      <c r="D339" s="656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2"/>
      <c r="S339" s="182"/>
      <c r="T339" s="182"/>
      <c r="U339" s="182"/>
      <c r="V339" s="183">
        <f t="shared" si="100"/>
        <v>0</v>
      </c>
      <c r="W339" s="183">
        <f t="shared" si="101"/>
        <v>0</v>
      </c>
      <c r="X339" s="183">
        <f t="shared" si="102"/>
        <v>0</v>
      </c>
      <c r="Y339" s="184">
        <f t="shared" si="103"/>
        <v>0</v>
      </c>
      <c r="Z339" s="642"/>
      <c r="AA339" s="608"/>
      <c r="AB339" s="608"/>
      <c r="AC339" s="608"/>
      <c r="AD339" s="608"/>
      <c r="AE339" s="608"/>
      <c r="AF339" s="608"/>
      <c r="AG339" s="608"/>
      <c r="AH339" s="608"/>
      <c r="AI339" s="610"/>
      <c r="AJ339" s="610"/>
    </row>
    <row r="340" spans="1:36" ht="18.75" x14ac:dyDescent="0.25">
      <c r="A340" s="648"/>
      <c r="B340" s="651"/>
      <c r="C340" s="654"/>
      <c r="D340" s="656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6"/>
      <c r="S340" s="186"/>
      <c r="T340" s="186"/>
      <c r="U340" s="186"/>
      <c r="V340" s="183">
        <f t="shared" si="100"/>
        <v>0</v>
      </c>
      <c r="W340" s="183">
        <f t="shared" si="101"/>
        <v>0</v>
      </c>
      <c r="X340" s="183">
        <f t="shared" si="102"/>
        <v>0</v>
      </c>
      <c r="Y340" s="184">
        <f t="shared" si="103"/>
        <v>0</v>
      </c>
      <c r="Z340" s="642"/>
      <c r="AA340" s="608"/>
      <c r="AB340" s="608"/>
      <c r="AC340" s="608"/>
      <c r="AD340" s="608"/>
      <c r="AE340" s="608"/>
      <c r="AF340" s="608"/>
      <c r="AG340" s="608"/>
      <c r="AH340" s="608"/>
      <c r="AI340" s="610"/>
      <c r="AJ340" s="610"/>
    </row>
    <row r="341" spans="1:36" ht="18.75" x14ac:dyDescent="0.25">
      <c r="A341" s="648"/>
      <c r="B341" s="651"/>
      <c r="C341" s="654"/>
      <c r="D341" s="656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2"/>
      <c r="S341" s="182"/>
      <c r="T341" s="182"/>
      <c r="U341" s="182"/>
      <c r="V341" s="183">
        <f t="shared" si="100"/>
        <v>0</v>
      </c>
      <c r="W341" s="183">
        <f t="shared" si="101"/>
        <v>0</v>
      </c>
      <c r="X341" s="183">
        <f t="shared" si="102"/>
        <v>0</v>
      </c>
      <c r="Y341" s="184">
        <f t="shared" si="103"/>
        <v>0</v>
      </c>
      <c r="Z341" s="642"/>
      <c r="AA341" s="608"/>
      <c r="AB341" s="608"/>
      <c r="AC341" s="608"/>
      <c r="AD341" s="608"/>
      <c r="AE341" s="608"/>
      <c r="AF341" s="608"/>
      <c r="AG341" s="608"/>
      <c r="AH341" s="608"/>
      <c r="AI341" s="610"/>
      <c r="AJ341" s="610"/>
    </row>
    <row r="342" spans="1:36" ht="18.75" x14ac:dyDescent="0.25">
      <c r="A342" s="648"/>
      <c r="B342" s="651"/>
      <c r="C342" s="654"/>
      <c r="D342" s="656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6"/>
      <c r="S342" s="186"/>
      <c r="T342" s="186"/>
      <c r="U342" s="186"/>
      <c r="V342" s="183">
        <f t="shared" si="100"/>
        <v>0</v>
      </c>
      <c r="W342" s="183">
        <f t="shared" si="101"/>
        <v>0</v>
      </c>
      <c r="X342" s="183">
        <f t="shared" si="102"/>
        <v>0</v>
      </c>
      <c r="Y342" s="184">
        <f t="shared" si="103"/>
        <v>0</v>
      </c>
      <c r="Z342" s="642"/>
      <c r="AA342" s="608"/>
      <c r="AB342" s="608"/>
      <c r="AC342" s="608"/>
      <c r="AD342" s="608"/>
      <c r="AE342" s="608"/>
      <c r="AF342" s="608"/>
      <c r="AG342" s="608"/>
      <c r="AH342" s="608"/>
      <c r="AI342" s="610"/>
      <c r="AJ342" s="610"/>
    </row>
    <row r="343" spans="1:36" ht="19.5" thickBot="1" x14ac:dyDescent="0.3">
      <c r="A343" s="649"/>
      <c r="B343" s="652"/>
      <c r="C343" s="655"/>
      <c r="D343" s="657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3"/>
      <c r="S343" s="193"/>
      <c r="T343" s="193"/>
      <c r="U343" s="193"/>
      <c r="V343" s="194">
        <f t="shared" si="100"/>
        <v>0</v>
      </c>
      <c r="W343" s="194">
        <f t="shared" si="101"/>
        <v>0</v>
      </c>
      <c r="X343" s="194">
        <f t="shared" si="102"/>
        <v>0</v>
      </c>
      <c r="Y343" s="195">
        <f t="shared" si="103"/>
        <v>0</v>
      </c>
      <c r="Z343" s="643"/>
      <c r="AA343" s="631"/>
      <c r="AB343" s="631"/>
      <c r="AC343" s="631"/>
      <c r="AD343" s="631"/>
      <c r="AE343" s="631"/>
      <c r="AF343" s="631"/>
      <c r="AG343" s="631"/>
      <c r="AH343" s="631"/>
      <c r="AI343" s="611"/>
      <c r="AJ343" s="611"/>
    </row>
    <row r="344" spans="1:36" ht="18.75" x14ac:dyDescent="0.25">
      <c r="A344" s="647">
        <v>18</v>
      </c>
      <c r="B344" s="650" t="s">
        <v>383</v>
      </c>
      <c r="C344" s="653" t="s">
        <v>61</v>
      </c>
      <c r="D344" s="653">
        <f>400*0.9</f>
        <v>360</v>
      </c>
      <c r="E344" s="187" t="s">
        <v>384</v>
      </c>
      <c r="F344" s="187">
        <v>3.5</v>
      </c>
      <c r="G344" s="187">
        <v>3.3</v>
      </c>
      <c r="H344" s="187">
        <v>8</v>
      </c>
      <c r="I344" s="187">
        <v>0.7</v>
      </c>
      <c r="J344" s="187">
        <v>12</v>
      </c>
      <c r="K344" s="187">
        <v>3.2</v>
      </c>
      <c r="L344" s="188">
        <v>4.4000000000000004</v>
      </c>
      <c r="M344" s="188">
        <v>1.3</v>
      </c>
      <c r="N344" s="188">
        <v>4.9000000000000004</v>
      </c>
      <c r="O344" s="188">
        <v>3.4</v>
      </c>
      <c r="P344" s="188">
        <v>0.6</v>
      </c>
      <c r="Q344" s="188">
        <v>3.7</v>
      </c>
      <c r="R344" s="189">
        <v>380</v>
      </c>
      <c r="S344" s="189">
        <v>380</v>
      </c>
      <c r="T344" s="189">
        <v>380</v>
      </c>
      <c r="U344" s="189">
        <v>380</v>
      </c>
      <c r="V344" s="190">
        <f t="shared" si="100"/>
        <v>4.9333333333333336</v>
      </c>
      <c r="W344" s="190">
        <f t="shared" si="101"/>
        <v>5.3</v>
      </c>
      <c r="X344" s="190">
        <f t="shared" si="102"/>
        <v>3.5333333333333337</v>
      </c>
      <c r="Y344" s="191">
        <f t="shared" si="103"/>
        <v>2.5666666666666669</v>
      </c>
      <c r="Z344" s="641">
        <f t="shared" ref="Z344:AB344" si="104">SUM(V344:V363)</f>
        <v>85.433333333333337</v>
      </c>
      <c r="AA344" s="630">
        <f t="shared" si="104"/>
        <v>92.033333333333331</v>
      </c>
      <c r="AB344" s="630">
        <f t="shared" si="104"/>
        <v>70.133333333333326</v>
      </c>
      <c r="AC344" s="630">
        <f>SUM(Y344:Y363)</f>
        <v>86.733333333333334</v>
      </c>
      <c r="AD344" s="607">
        <f t="shared" ref="AD344:AG364" si="105">Z344*0.38*0.9*SQRT(3)</f>
        <v>50.60740690570897</v>
      </c>
      <c r="AE344" s="607">
        <f t="shared" si="105"/>
        <v>54.516991988553443</v>
      </c>
      <c r="AF344" s="607">
        <f t="shared" si="105"/>
        <v>41.544277850024059</v>
      </c>
      <c r="AG344" s="607">
        <f t="shared" si="105"/>
        <v>51.377476694754094</v>
      </c>
      <c r="AH344" s="630">
        <f t="shared" ref="AH344" si="106">MAX(Z344:AC363)</f>
        <v>92.033333333333331</v>
      </c>
      <c r="AI344" s="609">
        <f t="shared" ref="AI344" si="107">AH344*0.38*0.9*SQRT(3)</f>
        <v>54.516991988553443</v>
      </c>
      <c r="AJ344" s="609">
        <f t="shared" ref="AJ344" si="108">D344-AI344</f>
        <v>305.48300801144654</v>
      </c>
    </row>
    <row r="345" spans="1:36" ht="18.75" x14ac:dyDescent="0.25">
      <c r="A345" s="648"/>
      <c r="B345" s="651"/>
      <c r="C345" s="654"/>
      <c r="D345" s="656"/>
      <c r="E345" s="180" t="s">
        <v>365</v>
      </c>
      <c r="F345" s="180">
        <v>39</v>
      </c>
      <c r="G345" s="180">
        <v>14</v>
      </c>
      <c r="H345" s="180">
        <v>14.8</v>
      </c>
      <c r="I345" s="180">
        <v>43</v>
      </c>
      <c r="J345" s="180">
        <v>25.2</v>
      </c>
      <c r="K345" s="180">
        <v>16.5</v>
      </c>
      <c r="L345" s="181">
        <v>10.3</v>
      </c>
      <c r="M345" s="181">
        <v>9.4</v>
      </c>
      <c r="N345" s="181">
        <v>12.7</v>
      </c>
      <c r="O345" s="181">
        <v>24.2</v>
      </c>
      <c r="P345" s="181">
        <v>20.7</v>
      </c>
      <c r="Q345" s="181">
        <v>18.8</v>
      </c>
      <c r="R345" s="182">
        <v>380</v>
      </c>
      <c r="S345" s="182">
        <v>380</v>
      </c>
      <c r="T345" s="182">
        <v>380</v>
      </c>
      <c r="U345" s="182">
        <v>380</v>
      </c>
      <c r="V345" s="183">
        <f t="shared" si="100"/>
        <v>22.599999999999998</v>
      </c>
      <c r="W345" s="183">
        <f t="shared" si="101"/>
        <v>28.233333333333334</v>
      </c>
      <c r="X345" s="183">
        <f t="shared" si="102"/>
        <v>10.800000000000002</v>
      </c>
      <c r="Y345" s="184">
        <f t="shared" si="103"/>
        <v>21.233333333333334</v>
      </c>
      <c r="Z345" s="642"/>
      <c r="AA345" s="608"/>
      <c r="AB345" s="608"/>
      <c r="AC345" s="608"/>
      <c r="AD345" s="608"/>
      <c r="AE345" s="608"/>
      <c r="AF345" s="608"/>
      <c r="AG345" s="608"/>
      <c r="AH345" s="608"/>
      <c r="AI345" s="610"/>
      <c r="AJ345" s="610"/>
    </row>
    <row r="346" spans="1:36" ht="18.75" x14ac:dyDescent="0.25">
      <c r="A346" s="648"/>
      <c r="B346" s="651"/>
      <c r="C346" s="654"/>
      <c r="D346" s="656"/>
      <c r="E346" s="185" t="s">
        <v>197</v>
      </c>
      <c r="F346" s="185">
        <v>40</v>
      </c>
      <c r="G346" s="185">
        <v>45.6</v>
      </c>
      <c r="H346" s="185">
        <v>49</v>
      </c>
      <c r="I346" s="185">
        <v>47</v>
      </c>
      <c r="J346" s="185">
        <v>56</v>
      </c>
      <c r="K346" s="185">
        <v>53</v>
      </c>
      <c r="L346" s="185">
        <v>38</v>
      </c>
      <c r="M346" s="185">
        <v>42.3</v>
      </c>
      <c r="N346" s="185">
        <v>39.5</v>
      </c>
      <c r="O346" s="185">
        <v>53.4</v>
      </c>
      <c r="P346" s="185">
        <v>55.6</v>
      </c>
      <c r="Q346" s="185">
        <v>56.5</v>
      </c>
      <c r="R346" s="182">
        <v>380</v>
      </c>
      <c r="S346" s="182">
        <v>380</v>
      </c>
      <c r="T346" s="182">
        <v>380</v>
      </c>
      <c r="U346" s="182">
        <v>380</v>
      </c>
      <c r="V346" s="183">
        <f t="shared" si="100"/>
        <v>44.866666666666667</v>
      </c>
      <c r="W346" s="183">
        <f t="shared" si="101"/>
        <v>52</v>
      </c>
      <c r="X346" s="183">
        <f t="shared" si="102"/>
        <v>39.93333333333333</v>
      </c>
      <c r="Y346" s="184">
        <f t="shared" si="103"/>
        <v>55.166666666666664</v>
      </c>
      <c r="Z346" s="642"/>
      <c r="AA346" s="608"/>
      <c r="AB346" s="608"/>
      <c r="AC346" s="608"/>
      <c r="AD346" s="608"/>
      <c r="AE346" s="608"/>
      <c r="AF346" s="608"/>
      <c r="AG346" s="608"/>
      <c r="AH346" s="608"/>
      <c r="AI346" s="610"/>
      <c r="AJ346" s="610"/>
    </row>
    <row r="347" spans="1:36" ht="18.75" x14ac:dyDescent="0.25">
      <c r="A347" s="648"/>
      <c r="B347" s="651"/>
      <c r="C347" s="654"/>
      <c r="D347" s="656"/>
      <c r="E347" s="180" t="s">
        <v>364</v>
      </c>
      <c r="F347" s="180">
        <v>11</v>
      </c>
      <c r="G347" s="180">
        <v>22.5</v>
      </c>
      <c r="H347" s="180">
        <v>5.6</v>
      </c>
      <c r="I347" s="180">
        <v>5.5</v>
      </c>
      <c r="J347" s="180">
        <v>11.5</v>
      </c>
      <c r="K347" s="180">
        <v>2.5</v>
      </c>
      <c r="L347" s="180">
        <v>19.7</v>
      </c>
      <c r="M347" s="180">
        <v>23.6</v>
      </c>
      <c r="N347" s="180">
        <v>4.3</v>
      </c>
      <c r="O347" s="180">
        <v>11.1</v>
      </c>
      <c r="P347" s="180">
        <v>8</v>
      </c>
      <c r="Q347" s="180">
        <v>4.2</v>
      </c>
      <c r="R347" s="182">
        <v>380</v>
      </c>
      <c r="S347" s="182">
        <v>380</v>
      </c>
      <c r="T347" s="182">
        <v>380</v>
      </c>
      <c r="U347" s="182">
        <v>380</v>
      </c>
      <c r="V347" s="183">
        <f t="shared" si="100"/>
        <v>13.033333333333333</v>
      </c>
      <c r="W347" s="183">
        <f t="shared" si="101"/>
        <v>6.5</v>
      </c>
      <c r="X347" s="183">
        <f t="shared" si="102"/>
        <v>15.866666666666665</v>
      </c>
      <c r="Y347" s="184">
        <f t="shared" si="103"/>
        <v>7.7666666666666666</v>
      </c>
      <c r="Z347" s="642"/>
      <c r="AA347" s="608"/>
      <c r="AB347" s="608"/>
      <c r="AC347" s="608"/>
      <c r="AD347" s="608"/>
      <c r="AE347" s="608"/>
      <c r="AF347" s="608"/>
      <c r="AG347" s="608"/>
      <c r="AH347" s="608"/>
      <c r="AI347" s="610"/>
      <c r="AJ347" s="610"/>
    </row>
    <row r="348" spans="1:36" ht="18.75" x14ac:dyDescent="0.25">
      <c r="A348" s="648"/>
      <c r="B348" s="651"/>
      <c r="C348" s="654"/>
      <c r="D348" s="656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6"/>
      <c r="S348" s="186"/>
      <c r="T348" s="186"/>
      <c r="U348" s="186"/>
      <c r="V348" s="183">
        <f t="shared" si="100"/>
        <v>0</v>
      </c>
      <c r="W348" s="183">
        <f t="shared" si="101"/>
        <v>0</v>
      </c>
      <c r="X348" s="183">
        <f t="shared" si="102"/>
        <v>0</v>
      </c>
      <c r="Y348" s="184">
        <f t="shared" si="103"/>
        <v>0</v>
      </c>
      <c r="Z348" s="642"/>
      <c r="AA348" s="608"/>
      <c r="AB348" s="608"/>
      <c r="AC348" s="608"/>
      <c r="AD348" s="608"/>
      <c r="AE348" s="608"/>
      <c r="AF348" s="608"/>
      <c r="AG348" s="608"/>
      <c r="AH348" s="608"/>
      <c r="AI348" s="610"/>
      <c r="AJ348" s="610"/>
    </row>
    <row r="349" spans="1:36" ht="18.75" x14ac:dyDescent="0.25">
      <c r="A349" s="648"/>
      <c r="B349" s="651"/>
      <c r="C349" s="654"/>
      <c r="D349" s="656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2"/>
      <c r="S349" s="182"/>
      <c r="T349" s="182"/>
      <c r="U349" s="182"/>
      <c r="V349" s="183">
        <f t="shared" si="100"/>
        <v>0</v>
      </c>
      <c r="W349" s="183">
        <f t="shared" si="101"/>
        <v>0</v>
      </c>
      <c r="X349" s="183">
        <f t="shared" si="102"/>
        <v>0</v>
      </c>
      <c r="Y349" s="184">
        <f t="shared" si="103"/>
        <v>0</v>
      </c>
      <c r="Z349" s="642"/>
      <c r="AA349" s="608"/>
      <c r="AB349" s="608"/>
      <c r="AC349" s="608"/>
      <c r="AD349" s="608"/>
      <c r="AE349" s="608"/>
      <c r="AF349" s="608"/>
      <c r="AG349" s="608"/>
      <c r="AH349" s="608"/>
      <c r="AI349" s="610"/>
      <c r="AJ349" s="610"/>
    </row>
    <row r="350" spans="1:36" ht="18.75" x14ac:dyDescent="0.25">
      <c r="A350" s="648"/>
      <c r="B350" s="651"/>
      <c r="C350" s="654"/>
      <c r="D350" s="656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6"/>
      <c r="S350" s="186"/>
      <c r="T350" s="186"/>
      <c r="U350" s="186"/>
      <c r="V350" s="183">
        <f t="shared" si="100"/>
        <v>0</v>
      </c>
      <c r="W350" s="183">
        <f t="shared" si="101"/>
        <v>0</v>
      </c>
      <c r="X350" s="183">
        <f t="shared" si="102"/>
        <v>0</v>
      </c>
      <c r="Y350" s="184">
        <f t="shared" si="103"/>
        <v>0</v>
      </c>
      <c r="Z350" s="642"/>
      <c r="AA350" s="608"/>
      <c r="AB350" s="608"/>
      <c r="AC350" s="608"/>
      <c r="AD350" s="608"/>
      <c r="AE350" s="608"/>
      <c r="AF350" s="608"/>
      <c r="AG350" s="608"/>
      <c r="AH350" s="608"/>
      <c r="AI350" s="610"/>
      <c r="AJ350" s="610"/>
    </row>
    <row r="351" spans="1:36" ht="18.75" x14ac:dyDescent="0.25">
      <c r="A351" s="648"/>
      <c r="B351" s="651"/>
      <c r="C351" s="654"/>
      <c r="D351" s="656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2"/>
      <c r="S351" s="182"/>
      <c r="T351" s="182"/>
      <c r="U351" s="182"/>
      <c r="V351" s="183">
        <f t="shared" si="100"/>
        <v>0</v>
      </c>
      <c r="W351" s="183">
        <f t="shared" si="101"/>
        <v>0</v>
      </c>
      <c r="X351" s="183">
        <f t="shared" si="102"/>
        <v>0</v>
      </c>
      <c r="Y351" s="184">
        <f t="shared" si="103"/>
        <v>0</v>
      </c>
      <c r="Z351" s="642"/>
      <c r="AA351" s="608"/>
      <c r="AB351" s="608"/>
      <c r="AC351" s="608"/>
      <c r="AD351" s="608"/>
      <c r="AE351" s="608"/>
      <c r="AF351" s="608"/>
      <c r="AG351" s="608"/>
      <c r="AH351" s="608"/>
      <c r="AI351" s="610"/>
      <c r="AJ351" s="610"/>
    </row>
    <row r="352" spans="1:36" ht="18.75" x14ac:dyDescent="0.25">
      <c r="A352" s="648"/>
      <c r="B352" s="651"/>
      <c r="C352" s="654"/>
      <c r="D352" s="656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6"/>
      <c r="S352" s="186"/>
      <c r="T352" s="186"/>
      <c r="U352" s="186"/>
      <c r="V352" s="183">
        <f t="shared" si="100"/>
        <v>0</v>
      </c>
      <c r="W352" s="183">
        <f t="shared" si="101"/>
        <v>0</v>
      </c>
      <c r="X352" s="183">
        <f t="shared" si="102"/>
        <v>0</v>
      </c>
      <c r="Y352" s="184">
        <f t="shared" si="103"/>
        <v>0</v>
      </c>
      <c r="Z352" s="642"/>
      <c r="AA352" s="608"/>
      <c r="AB352" s="608"/>
      <c r="AC352" s="608"/>
      <c r="AD352" s="608"/>
      <c r="AE352" s="608"/>
      <c r="AF352" s="608"/>
      <c r="AG352" s="608"/>
      <c r="AH352" s="608"/>
      <c r="AI352" s="610"/>
      <c r="AJ352" s="610"/>
    </row>
    <row r="353" spans="1:36" ht="18.75" x14ac:dyDescent="0.25">
      <c r="A353" s="648"/>
      <c r="B353" s="651"/>
      <c r="C353" s="654"/>
      <c r="D353" s="656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2"/>
      <c r="S353" s="182"/>
      <c r="T353" s="182"/>
      <c r="U353" s="182"/>
      <c r="V353" s="183">
        <f t="shared" si="100"/>
        <v>0</v>
      </c>
      <c r="W353" s="183">
        <f t="shared" si="101"/>
        <v>0</v>
      </c>
      <c r="X353" s="183">
        <f t="shared" si="102"/>
        <v>0</v>
      </c>
      <c r="Y353" s="184">
        <f t="shared" si="103"/>
        <v>0</v>
      </c>
      <c r="Z353" s="642"/>
      <c r="AA353" s="608"/>
      <c r="AB353" s="608"/>
      <c r="AC353" s="608"/>
      <c r="AD353" s="608"/>
      <c r="AE353" s="608"/>
      <c r="AF353" s="608"/>
      <c r="AG353" s="608"/>
      <c r="AH353" s="608"/>
      <c r="AI353" s="610"/>
      <c r="AJ353" s="610"/>
    </row>
    <row r="354" spans="1:36" ht="18.75" x14ac:dyDescent="0.25">
      <c r="A354" s="648"/>
      <c r="B354" s="651"/>
      <c r="C354" s="654"/>
      <c r="D354" s="656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6"/>
      <c r="S354" s="186"/>
      <c r="T354" s="186"/>
      <c r="U354" s="186"/>
      <c r="V354" s="183">
        <f t="shared" si="100"/>
        <v>0</v>
      </c>
      <c r="W354" s="183">
        <f t="shared" si="101"/>
        <v>0</v>
      </c>
      <c r="X354" s="183">
        <f t="shared" si="102"/>
        <v>0</v>
      </c>
      <c r="Y354" s="184">
        <f t="shared" si="103"/>
        <v>0</v>
      </c>
      <c r="Z354" s="642"/>
      <c r="AA354" s="608"/>
      <c r="AB354" s="608"/>
      <c r="AC354" s="608"/>
      <c r="AD354" s="608"/>
      <c r="AE354" s="608"/>
      <c r="AF354" s="608"/>
      <c r="AG354" s="608"/>
      <c r="AH354" s="608"/>
      <c r="AI354" s="610"/>
      <c r="AJ354" s="610"/>
    </row>
    <row r="355" spans="1:36" ht="18.75" x14ac:dyDescent="0.25">
      <c r="A355" s="648"/>
      <c r="B355" s="651"/>
      <c r="C355" s="654"/>
      <c r="D355" s="656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2"/>
      <c r="S355" s="182"/>
      <c r="T355" s="182"/>
      <c r="U355" s="182"/>
      <c r="V355" s="183">
        <f t="shared" si="100"/>
        <v>0</v>
      </c>
      <c r="W355" s="183">
        <f t="shared" si="101"/>
        <v>0</v>
      </c>
      <c r="X355" s="183">
        <f t="shared" si="102"/>
        <v>0</v>
      </c>
      <c r="Y355" s="184">
        <f t="shared" si="103"/>
        <v>0</v>
      </c>
      <c r="Z355" s="642"/>
      <c r="AA355" s="608"/>
      <c r="AB355" s="608"/>
      <c r="AC355" s="608"/>
      <c r="AD355" s="608"/>
      <c r="AE355" s="608"/>
      <c r="AF355" s="608"/>
      <c r="AG355" s="608"/>
      <c r="AH355" s="608"/>
      <c r="AI355" s="610"/>
      <c r="AJ355" s="610"/>
    </row>
    <row r="356" spans="1:36" ht="18.75" x14ac:dyDescent="0.25">
      <c r="A356" s="648"/>
      <c r="B356" s="651"/>
      <c r="C356" s="654"/>
      <c r="D356" s="656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6"/>
      <c r="S356" s="186"/>
      <c r="T356" s="186"/>
      <c r="U356" s="186"/>
      <c r="V356" s="183">
        <f t="shared" si="100"/>
        <v>0</v>
      </c>
      <c r="W356" s="183">
        <f t="shared" si="101"/>
        <v>0</v>
      </c>
      <c r="X356" s="183">
        <f t="shared" si="102"/>
        <v>0</v>
      </c>
      <c r="Y356" s="184">
        <f t="shared" si="103"/>
        <v>0</v>
      </c>
      <c r="Z356" s="642"/>
      <c r="AA356" s="608"/>
      <c r="AB356" s="608"/>
      <c r="AC356" s="608"/>
      <c r="AD356" s="608"/>
      <c r="AE356" s="608"/>
      <c r="AF356" s="608"/>
      <c r="AG356" s="608"/>
      <c r="AH356" s="608"/>
      <c r="AI356" s="610"/>
      <c r="AJ356" s="610"/>
    </row>
    <row r="357" spans="1:36" ht="18.75" x14ac:dyDescent="0.25">
      <c r="A357" s="648"/>
      <c r="B357" s="651"/>
      <c r="C357" s="654"/>
      <c r="D357" s="656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2"/>
      <c r="S357" s="182"/>
      <c r="T357" s="182"/>
      <c r="U357" s="182"/>
      <c r="V357" s="183">
        <f t="shared" si="100"/>
        <v>0</v>
      </c>
      <c r="W357" s="183">
        <f t="shared" si="101"/>
        <v>0</v>
      </c>
      <c r="X357" s="183">
        <f t="shared" si="102"/>
        <v>0</v>
      </c>
      <c r="Y357" s="184">
        <f t="shared" si="103"/>
        <v>0</v>
      </c>
      <c r="Z357" s="642"/>
      <c r="AA357" s="608"/>
      <c r="AB357" s="608"/>
      <c r="AC357" s="608"/>
      <c r="AD357" s="608"/>
      <c r="AE357" s="608"/>
      <c r="AF357" s="608"/>
      <c r="AG357" s="608"/>
      <c r="AH357" s="608"/>
      <c r="AI357" s="610"/>
      <c r="AJ357" s="610"/>
    </row>
    <row r="358" spans="1:36" ht="18.75" x14ac:dyDescent="0.25">
      <c r="A358" s="648"/>
      <c r="B358" s="651"/>
      <c r="C358" s="654"/>
      <c r="D358" s="656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6"/>
      <c r="S358" s="186"/>
      <c r="T358" s="186"/>
      <c r="U358" s="186"/>
      <c r="V358" s="183">
        <f t="shared" si="100"/>
        <v>0</v>
      </c>
      <c r="W358" s="183">
        <f t="shared" si="101"/>
        <v>0</v>
      </c>
      <c r="X358" s="183">
        <f t="shared" si="102"/>
        <v>0</v>
      </c>
      <c r="Y358" s="184">
        <f t="shared" si="103"/>
        <v>0</v>
      </c>
      <c r="Z358" s="642"/>
      <c r="AA358" s="608"/>
      <c r="AB358" s="608"/>
      <c r="AC358" s="608"/>
      <c r="AD358" s="608"/>
      <c r="AE358" s="608"/>
      <c r="AF358" s="608"/>
      <c r="AG358" s="608"/>
      <c r="AH358" s="608"/>
      <c r="AI358" s="610"/>
      <c r="AJ358" s="610"/>
    </row>
    <row r="359" spans="1:36" ht="18.75" x14ac:dyDescent="0.25">
      <c r="A359" s="648"/>
      <c r="B359" s="651"/>
      <c r="C359" s="654"/>
      <c r="D359" s="656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2"/>
      <c r="S359" s="182"/>
      <c r="T359" s="182"/>
      <c r="U359" s="182"/>
      <c r="V359" s="183">
        <f t="shared" si="100"/>
        <v>0</v>
      </c>
      <c r="W359" s="183">
        <f t="shared" si="101"/>
        <v>0</v>
      </c>
      <c r="X359" s="183">
        <f t="shared" si="102"/>
        <v>0</v>
      </c>
      <c r="Y359" s="184">
        <f t="shared" si="103"/>
        <v>0</v>
      </c>
      <c r="Z359" s="642"/>
      <c r="AA359" s="608"/>
      <c r="AB359" s="608"/>
      <c r="AC359" s="608"/>
      <c r="AD359" s="608"/>
      <c r="AE359" s="608"/>
      <c r="AF359" s="608"/>
      <c r="AG359" s="608"/>
      <c r="AH359" s="608"/>
      <c r="AI359" s="610"/>
      <c r="AJ359" s="610"/>
    </row>
    <row r="360" spans="1:36" ht="18.75" x14ac:dyDescent="0.25">
      <c r="A360" s="648"/>
      <c r="B360" s="651"/>
      <c r="C360" s="654"/>
      <c r="D360" s="656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6"/>
      <c r="S360" s="186"/>
      <c r="T360" s="186"/>
      <c r="U360" s="186"/>
      <c r="V360" s="183">
        <f t="shared" si="100"/>
        <v>0</v>
      </c>
      <c r="W360" s="183">
        <f t="shared" si="101"/>
        <v>0</v>
      </c>
      <c r="X360" s="183">
        <f t="shared" si="102"/>
        <v>0</v>
      </c>
      <c r="Y360" s="184">
        <f t="shared" si="103"/>
        <v>0</v>
      </c>
      <c r="Z360" s="642"/>
      <c r="AA360" s="608"/>
      <c r="AB360" s="608"/>
      <c r="AC360" s="608"/>
      <c r="AD360" s="608"/>
      <c r="AE360" s="608"/>
      <c r="AF360" s="608"/>
      <c r="AG360" s="608"/>
      <c r="AH360" s="608"/>
      <c r="AI360" s="610"/>
      <c r="AJ360" s="610"/>
    </row>
    <row r="361" spans="1:36" ht="18.75" x14ac:dyDescent="0.25">
      <c r="A361" s="648"/>
      <c r="B361" s="651"/>
      <c r="C361" s="654"/>
      <c r="D361" s="656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2"/>
      <c r="S361" s="182"/>
      <c r="T361" s="182"/>
      <c r="U361" s="182"/>
      <c r="V361" s="183">
        <f t="shared" si="100"/>
        <v>0</v>
      </c>
      <c r="W361" s="183">
        <f t="shared" si="101"/>
        <v>0</v>
      </c>
      <c r="X361" s="183">
        <f t="shared" si="102"/>
        <v>0</v>
      </c>
      <c r="Y361" s="184">
        <f t="shared" si="103"/>
        <v>0</v>
      </c>
      <c r="Z361" s="642"/>
      <c r="AA361" s="608"/>
      <c r="AB361" s="608"/>
      <c r="AC361" s="608"/>
      <c r="AD361" s="608"/>
      <c r="AE361" s="608"/>
      <c r="AF361" s="608"/>
      <c r="AG361" s="608"/>
      <c r="AH361" s="608"/>
      <c r="AI361" s="610"/>
      <c r="AJ361" s="610"/>
    </row>
    <row r="362" spans="1:36" ht="18.75" x14ac:dyDescent="0.25">
      <c r="A362" s="648"/>
      <c r="B362" s="651"/>
      <c r="C362" s="654"/>
      <c r="D362" s="656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6"/>
      <c r="S362" s="186"/>
      <c r="T362" s="186"/>
      <c r="U362" s="186"/>
      <c r="V362" s="183">
        <f t="shared" si="100"/>
        <v>0</v>
      </c>
      <c r="W362" s="183">
        <f t="shared" si="101"/>
        <v>0</v>
      </c>
      <c r="X362" s="183">
        <f t="shared" si="102"/>
        <v>0</v>
      </c>
      <c r="Y362" s="184">
        <f t="shared" si="103"/>
        <v>0</v>
      </c>
      <c r="Z362" s="642"/>
      <c r="AA362" s="608"/>
      <c r="AB362" s="608"/>
      <c r="AC362" s="608"/>
      <c r="AD362" s="608"/>
      <c r="AE362" s="608"/>
      <c r="AF362" s="608"/>
      <c r="AG362" s="608"/>
      <c r="AH362" s="608"/>
      <c r="AI362" s="610"/>
      <c r="AJ362" s="610"/>
    </row>
    <row r="363" spans="1:36" ht="19.5" thickBot="1" x14ac:dyDescent="0.3">
      <c r="A363" s="649"/>
      <c r="B363" s="652"/>
      <c r="C363" s="655"/>
      <c r="D363" s="657"/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3"/>
      <c r="S363" s="193"/>
      <c r="T363" s="193"/>
      <c r="U363" s="193"/>
      <c r="V363" s="194">
        <f t="shared" si="100"/>
        <v>0</v>
      </c>
      <c r="W363" s="194">
        <f t="shared" si="101"/>
        <v>0</v>
      </c>
      <c r="X363" s="194">
        <f t="shared" si="102"/>
        <v>0</v>
      </c>
      <c r="Y363" s="195">
        <f t="shared" si="103"/>
        <v>0</v>
      </c>
      <c r="Z363" s="643"/>
      <c r="AA363" s="631"/>
      <c r="AB363" s="631"/>
      <c r="AC363" s="631"/>
      <c r="AD363" s="631"/>
      <c r="AE363" s="631"/>
      <c r="AF363" s="631"/>
      <c r="AG363" s="631"/>
      <c r="AH363" s="631"/>
      <c r="AI363" s="611"/>
      <c r="AJ363" s="611"/>
    </row>
    <row r="364" spans="1:36" ht="18.75" x14ac:dyDescent="0.25">
      <c r="A364" s="647">
        <v>19</v>
      </c>
      <c r="B364" s="650" t="s">
        <v>385</v>
      </c>
      <c r="C364" s="653" t="s">
        <v>104</v>
      </c>
      <c r="D364" s="653">
        <f>250*0.9</f>
        <v>225</v>
      </c>
      <c r="E364" s="187" t="s">
        <v>386</v>
      </c>
      <c r="F364" s="187">
        <v>12</v>
      </c>
      <c r="G364" s="187">
        <v>16</v>
      </c>
      <c r="H364" s="187">
        <v>25</v>
      </c>
      <c r="I364" s="187">
        <v>11</v>
      </c>
      <c r="J364" s="187">
        <v>8.5</v>
      </c>
      <c r="K364" s="187">
        <v>10.199999999999999</v>
      </c>
      <c r="L364" s="188">
        <v>8.1999999999999993</v>
      </c>
      <c r="M364" s="188">
        <v>8</v>
      </c>
      <c r="N364" s="188">
        <v>10.6</v>
      </c>
      <c r="O364" s="188">
        <v>9</v>
      </c>
      <c r="P364" s="188">
        <v>11</v>
      </c>
      <c r="Q364" s="188">
        <v>13.2</v>
      </c>
      <c r="R364" s="189">
        <v>380</v>
      </c>
      <c r="S364" s="189">
        <v>380</v>
      </c>
      <c r="T364" s="189">
        <v>380</v>
      </c>
      <c r="U364" s="189">
        <v>380</v>
      </c>
      <c r="V364" s="190">
        <f t="shared" si="100"/>
        <v>17.666666666666668</v>
      </c>
      <c r="W364" s="190">
        <f t="shared" si="101"/>
        <v>9.9</v>
      </c>
      <c r="X364" s="190">
        <f t="shared" si="102"/>
        <v>8.9333333333333318</v>
      </c>
      <c r="Y364" s="191">
        <f t="shared" si="103"/>
        <v>11.066666666666668</v>
      </c>
      <c r="Z364" s="641">
        <f t="shared" ref="Z364:AB364" si="109">SUM(V364:V383)</f>
        <v>86.7</v>
      </c>
      <c r="AA364" s="630">
        <f t="shared" si="109"/>
        <v>45.533333333333331</v>
      </c>
      <c r="AB364" s="630">
        <f t="shared" si="109"/>
        <v>115</v>
      </c>
      <c r="AC364" s="630">
        <f>SUM(Y364:Y383)</f>
        <v>67.633333333333326</v>
      </c>
      <c r="AD364" s="607">
        <f>Z364*0.38*0.9*SQRT(3)</f>
        <v>51.357731315547802</v>
      </c>
      <c r="AE364" s="607">
        <f>AA364*0.38*0.9*SQRT(3)</f>
        <v>26.972187995785582</v>
      </c>
      <c r="AF364" s="607">
        <f>AB364*0.38*0.9*SQRT(3)</f>
        <v>68.121558261683944</v>
      </c>
      <c r="AG364" s="607">
        <f>AC364*0.38*0.9*SQRT(3)</f>
        <v>40.063374409552665</v>
      </c>
      <c r="AH364" s="630">
        <f>MAX(Z364:AC383)</f>
        <v>115</v>
      </c>
      <c r="AI364" s="609">
        <f>AH364*0.38*0.9*SQRT(3)</f>
        <v>68.121558261683944</v>
      </c>
      <c r="AJ364" s="609">
        <f>D364-AI364</f>
        <v>156.87844173831604</v>
      </c>
    </row>
    <row r="365" spans="1:36" ht="18.75" x14ac:dyDescent="0.25">
      <c r="A365" s="648"/>
      <c r="B365" s="651"/>
      <c r="C365" s="654"/>
      <c r="D365" s="656"/>
      <c r="E365" s="180" t="s">
        <v>387</v>
      </c>
      <c r="F365" s="180">
        <v>9.5</v>
      </c>
      <c r="G365" s="180">
        <v>28</v>
      </c>
      <c r="H365" s="180">
        <v>36.4</v>
      </c>
      <c r="I365" s="180">
        <v>1.2</v>
      </c>
      <c r="J365" s="180">
        <v>1.3</v>
      </c>
      <c r="K365" s="180">
        <v>12.3</v>
      </c>
      <c r="L365" s="181">
        <v>0</v>
      </c>
      <c r="M365" s="181">
        <v>25</v>
      </c>
      <c r="N365" s="181">
        <v>42.2</v>
      </c>
      <c r="O365" s="181">
        <v>0.2</v>
      </c>
      <c r="P365" s="181">
        <v>10.1</v>
      </c>
      <c r="Q365" s="181">
        <v>14.4</v>
      </c>
      <c r="R365" s="182">
        <v>380</v>
      </c>
      <c r="S365" s="182">
        <v>380</v>
      </c>
      <c r="T365" s="182">
        <v>380</v>
      </c>
      <c r="U365" s="182">
        <v>380</v>
      </c>
      <c r="V365" s="183">
        <f t="shared" si="100"/>
        <v>24.633333333333336</v>
      </c>
      <c r="W365" s="183">
        <f t="shared" si="101"/>
        <v>4.9333333333333336</v>
      </c>
      <c r="X365" s="183">
        <f t="shared" si="102"/>
        <v>33.6</v>
      </c>
      <c r="Y365" s="184">
        <f t="shared" si="103"/>
        <v>8.2333333333333325</v>
      </c>
      <c r="Z365" s="642"/>
      <c r="AA365" s="608"/>
      <c r="AB365" s="608"/>
      <c r="AC365" s="608"/>
      <c r="AD365" s="608"/>
      <c r="AE365" s="608"/>
      <c r="AF365" s="608"/>
      <c r="AG365" s="608"/>
      <c r="AH365" s="608"/>
      <c r="AI365" s="610"/>
      <c r="AJ365" s="610"/>
    </row>
    <row r="366" spans="1:36" ht="18.75" x14ac:dyDescent="0.25">
      <c r="A366" s="648"/>
      <c r="B366" s="651"/>
      <c r="C366" s="654"/>
      <c r="D366" s="656"/>
      <c r="E366" s="185" t="s">
        <v>378</v>
      </c>
      <c r="F366" s="185">
        <v>6.7</v>
      </c>
      <c r="G366" s="185">
        <v>23</v>
      </c>
      <c r="H366" s="185">
        <v>7</v>
      </c>
      <c r="I366" s="185">
        <v>8.1</v>
      </c>
      <c r="J366" s="185">
        <v>14.2</v>
      </c>
      <c r="K366" s="185">
        <v>2.5</v>
      </c>
      <c r="L366" s="185">
        <v>22.6</v>
      </c>
      <c r="M366" s="185">
        <v>17.399999999999999</v>
      </c>
      <c r="N366" s="185">
        <v>3.9</v>
      </c>
      <c r="O366" s="185">
        <v>20.399999999999999</v>
      </c>
      <c r="P366" s="185">
        <v>16.5</v>
      </c>
      <c r="Q366" s="185">
        <v>3</v>
      </c>
      <c r="R366" s="182">
        <v>380</v>
      </c>
      <c r="S366" s="182">
        <v>380</v>
      </c>
      <c r="T366" s="182">
        <v>380</v>
      </c>
      <c r="U366" s="182">
        <v>380</v>
      </c>
      <c r="V366" s="183">
        <f t="shared" si="100"/>
        <v>12.233333333333334</v>
      </c>
      <c r="W366" s="183">
        <f t="shared" si="101"/>
        <v>8.2666666666666657</v>
      </c>
      <c r="X366" s="183">
        <f t="shared" si="102"/>
        <v>14.633333333333333</v>
      </c>
      <c r="Y366" s="184">
        <f t="shared" si="103"/>
        <v>13.299999999999999</v>
      </c>
      <c r="Z366" s="642"/>
      <c r="AA366" s="608"/>
      <c r="AB366" s="608"/>
      <c r="AC366" s="608"/>
      <c r="AD366" s="608"/>
      <c r="AE366" s="608"/>
      <c r="AF366" s="608"/>
      <c r="AG366" s="608"/>
      <c r="AH366" s="608"/>
      <c r="AI366" s="610"/>
      <c r="AJ366" s="610"/>
    </row>
    <row r="367" spans="1:36" ht="18.75" x14ac:dyDescent="0.25">
      <c r="A367" s="648"/>
      <c r="B367" s="651"/>
      <c r="C367" s="654"/>
      <c r="D367" s="656"/>
      <c r="E367" s="180" t="s">
        <v>379</v>
      </c>
      <c r="F367" s="180">
        <v>35</v>
      </c>
      <c r="G367" s="180">
        <v>21.5</v>
      </c>
      <c r="H367" s="180">
        <v>40</v>
      </c>
      <c r="I367" s="180">
        <v>22</v>
      </c>
      <c r="J367" s="180">
        <v>21.3</v>
      </c>
      <c r="K367" s="180">
        <v>24</v>
      </c>
      <c r="L367" s="180">
        <v>45.9</v>
      </c>
      <c r="M367" s="180">
        <v>42.2</v>
      </c>
      <c r="N367" s="180">
        <v>85.4</v>
      </c>
      <c r="O367" s="180">
        <v>36.700000000000003</v>
      </c>
      <c r="P367" s="180">
        <v>39.299999999999997</v>
      </c>
      <c r="Q367" s="180">
        <v>29.1</v>
      </c>
      <c r="R367" s="182">
        <v>380</v>
      </c>
      <c r="S367" s="182">
        <v>380</v>
      </c>
      <c r="T367" s="182">
        <v>380</v>
      </c>
      <c r="U367" s="182">
        <v>380</v>
      </c>
      <c r="V367" s="183">
        <f t="shared" si="100"/>
        <v>32.166666666666664</v>
      </c>
      <c r="W367" s="183">
        <f t="shared" si="101"/>
        <v>22.433333333333334</v>
      </c>
      <c r="X367" s="183">
        <f t="shared" si="102"/>
        <v>57.833333333333336</v>
      </c>
      <c r="Y367" s="184">
        <f t="shared" si="103"/>
        <v>35.033333333333331</v>
      </c>
      <c r="Z367" s="642"/>
      <c r="AA367" s="608"/>
      <c r="AB367" s="608"/>
      <c r="AC367" s="608"/>
      <c r="AD367" s="608"/>
      <c r="AE367" s="608"/>
      <c r="AF367" s="608"/>
      <c r="AG367" s="608"/>
      <c r="AH367" s="608"/>
      <c r="AI367" s="610"/>
      <c r="AJ367" s="610"/>
    </row>
    <row r="368" spans="1:36" ht="18.75" x14ac:dyDescent="0.25">
      <c r="A368" s="648"/>
      <c r="B368" s="651"/>
      <c r="C368" s="654"/>
      <c r="D368" s="656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6"/>
      <c r="S368" s="186"/>
      <c r="T368" s="186"/>
      <c r="U368" s="186"/>
      <c r="V368" s="183">
        <f t="shared" si="100"/>
        <v>0</v>
      </c>
      <c r="W368" s="183">
        <f t="shared" si="101"/>
        <v>0</v>
      </c>
      <c r="X368" s="183">
        <f t="shared" si="102"/>
        <v>0</v>
      </c>
      <c r="Y368" s="184">
        <f t="shared" si="103"/>
        <v>0</v>
      </c>
      <c r="Z368" s="642"/>
      <c r="AA368" s="608"/>
      <c r="AB368" s="608"/>
      <c r="AC368" s="608"/>
      <c r="AD368" s="608"/>
      <c r="AE368" s="608"/>
      <c r="AF368" s="608"/>
      <c r="AG368" s="608"/>
      <c r="AH368" s="608"/>
      <c r="AI368" s="610"/>
      <c r="AJ368" s="610"/>
    </row>
    <row r="369" spans="1:36" ht="18.75" x14ac:dyDescent="0.25">
      <c r="A369" s="648"/>
      <c r="B369" s="651"/>
      <c r="C369" s="654"/>
      <c r="D369" s="656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2"/>
      <c r="S369" s="182"/>
      <c r="T369" s="182"/>
      <c r="U369" s="182"/>
      <c r="V369" s="183">
        <f t="shared" si="100"/>
        <v>0</v>
      </c>
      <c r="W369" s="183">
        <f t="shared" si="101"/>
        <v>0</v>
      </c>
      <c r="X369" s="183">
        <f t="shared" si="102"/>
        <v>0</v>
      </c>
      <c r="Y369" s="184">
        <f t="shared" si="103"/>
        <v>0</v>
      </c>
      <c r="Z369" s="642"/>
      <c r="AA369" s="608"/>
      <c r="AB369" s="608"/>
      <c r="AC369" s="608"/>
      <c r="AD369" s="608"/>
      <c r="AE369" s="608"/>
      <c r="AF369" s="608"/>
      <c r="AG369" s="608"/>
      <c r="AH369" s="608"/>
      <c r="AI369" s="610"/>
      <c r="AJ369" s="610"/>
    </row>
    <row r="370" spans="1:36" ht="18.75" x14ac:dyDescent="0.25">
      <c r="A370" s="648"/>
      <c r="B370" s="651"/>
      <c r="C370" s="654"/>
      <c r="D370" s="656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6"/>
      <c r="S370" s="186"/>
      <c r="T370" s="186"/>
      <c r="U370" s="186"/>
      <c r="V370" s="183">
        <f t="shared" si="100"/>
        <v>0</v>
      </c>
      <c r="W370" s="183">
        <f t="shared" si="101"/>
        <v>0</v>
      </c>
      <c r="X370" s="183">
        <f t="shared" si="102"/>
        <v>0</v>
      </c>
      <c r="Y370" s="184">
        <f t="shared" si="103"/>
        <v>0</v>
      </c>
      <c r="Z370" s="642"/>
      <c r="AA370" s="608"/>
      <c r="AB370" s="608"/>
      <c r="AC370" s="608"/>
      <c r="AD370" s="608"/>
      <c r="AE370" s="608"/>
      <c r="AF370" s="608"/>
      <c r="AG370" s="608"/>
      <c r="AH370" s="608"/>
      <c r="AI370" s="610"/>
      <c r="AJ370" s="610"/>
    </row>
    <row r="371" spans="1:36" ht="18.75" x14ac:dyDescent="0.25">
      <c r="A371" s="648"/>
      <c r="B371" s="651"/>
      <c r="C371" s="654"/>
      <c r="D371" s="656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2"/>
      <c r="S371" s="182"/>
      <c r="T371" s="182"/>
      <c r="U371" s="182"/>
      <c r="V371" s="183">
        <f t="shared" si="100"/>
        <v>0</v>
      </c>
      <c r="W371" s="183">
        <f t="shared" si="101"/>
        <v>0</v>
      </c>
      <c r="X371" s="183">
        <f t="shared" si="102"/>
        <v>0</v>
      </c>
      <c r="Y371" s="184">
        <f t="shared" si="103"/>
        <v>0</v>
      </c>
      <c r="Z371" s="642"/>
      <c r="AA371" s="608"/>
      <c r="AB371" s="608"/>
      <c r="AC371" s="608"/>
      <c r="AD371" s="608"/>
      <c r="AE371" s="608"/>
      <c r="AF371" s="608"/>
      <c r="AG371" s="608"/>
      <c r="AH371" s="608"/>
      <c r="AI371" s="610"/>
      <c r="AJ371" s="610"/>
    </row>
    <row r="372" spans="1:36" ht="18.75" x14ac:dyDescent="0.25">
      <c r="A372" s="648"/>
      <c r="B372" s="651"/>
      <c r="C372" s="654"/>
      <c r="D372" s="656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6"/>
      <c r="S372" s="186"/>
      <c r="T372" s="186"/>
      <c r="U372" s="186"/>
      <c r="V372" s="183">
        <f t="shared" si="100"/>
        <v>0</v>
      </c>
      <c r="W372" s="183">
        <f t="shared" si="101"/>
        <v>0</v>
      </c>
      <c r="X372" s="183">
        <f t="shared" si="102"/>
        <v>0</v>
      </c>
      <c r="Y372" s="184">
        <f t="shared" si="103"/>
        <v>0</v>
      </c>
      <c r="Z372" s="642"/>
      <c r="AA372" s="608"/>
      <c r="AB372" s="608"/>
      <c r="AC372" s="608"/>
      <c r="AD372" s="608"/>
      <c r="AE372" s="608"/>
      <c r="AF372" s="608"/>
      <c r="AG372" s="608"/>
      <c r="AH372" s="608"/>
      <c r="AI372" s="610"/>
      <c r="AJ372" s="610"/>
    </row>
    <row r="373" spans="1:36" ht="18.75" x14ac:dyDescent="0.25">
      <c r="A373" s="648"/>
      <c r="B373" s="651"/>
      <c r="C373" s="654"/>
      <c r="D373" s="656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2"/>
      <c r="S373" s="182"/>
      <c r="T373" s="182"/>
      <c r="U373" s="182"/>
      <c r="V373" s="183">
        <f t="shared" si="100"/>
        <v>0</v>
      </c>
      <c r="W373" s="183">
        <f t="shared" si="101"/>
        <v>0</v>
      </c>
      <c r="X373" s="183">
        <f t="shared" si="102"/>
        <v>0</v>
      </c>
      <c r="Y373" s="184">
        <f t="shared" si="103"/>
        <v>0</v>
      </c>
      <c r="Z373" s="642"/>
      <c r="AA373" s="608"/>
      <c r="AB373" s="608"/>
      <c r="AC373" s="608"/>
      <c r="AD373" s="608"/>
      <c r="AE373" s="608"/>
      <c r="AF373" s="608"/>
      <c r="AG373" s="608"/>
      <c r="AH373" s="608"/>
      <c r="AI373" s="610"/>
      <c r="AJ373" s="610"/>
    </row>
    <row r="374" spans="1:36" ht="18.75" x14ac:dyDescent="0.25">
      <c r="A374" s="648"/>
      <c r="B374" s="651"/>
      <c r="C374" s="654"/>
      <c r="D374" s="656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6"/>
      <c r="S374" s="186"/>
      <c r="T374" s="186"/>
      <c r="U374" s="186"/>
      <c r="V374" s="183">
        <f t="shared" si="100"/>
        <v>0</v>
      </c>
      <c r="W374" s="183">
        <f t="shared" si="101"/>
        <v>0</v>
      </c>
      <c r="X374" s="183">
        <f t="shared" si="102"/>
        <v>0</v>
      </c>
      <c r="Y374" s="184">
        <f t="shared" si="103"/>
        <v>0</v>
      </c>
      <c r="Z374" s="642"/>
      <c r="AA374" s="608"/>
      <c r="AB374" s="608"/>
      <c r="AC374" s="608"/>
      <c r="AD374" s="608"/>
      <c r="AE374" s="608"/>
      <c r="AF374" s="608"/>
      <c r="AG374" s="608"/>
      <c r="AH374" s="608"/>
      <c r="AI374" s="610"/>
      <c r="AJ374" s="610"/>
    </row>
    <row r="375" spans="1:36" ht="18.75" x14ac:dyDescent="0.25">
      <c r="A375" s="648"/>
      <c r="B375" s="651"/>
      <c r="C375" s="654"/>
      <c r="D375" s="656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2"/>
      <c r="S375" s="182"/>
      <c r="T375" s="182"/>
      <c r="U375" s="182"/>
      <c r="V375" s="183">
        <f t="shared" si="100"/>
        <v>0</v>
      </c>
      <c r="W375" s="183">
        <f t="shared" si="101"/>
        <v>0</v>
      </c>
      <c r="X375" s="183">
        <f t="shared" si="102"/>
        <v>0</v>
      </c>
      <c r="Y375" s="184">
        <f t="shared" si="103"/>
        <v>0</v>
      </c>
      <c r="Z375" s="642"/>
      <c r="AA375" s="608"/>
      <c r="AB375" s="608"/>
      <c r="AC375" s="608"/>
      <c r="AD375" s="608"/>
      <c r="AE375" s="608"/>
      <c r="AF375" s="608"/>
      <c r="AG375" s="608"/>
      <c r="AH375" s="608"/>
      <c r="AI375" s="610"/>
      <c r="AJ375" s="610"/>
    </row>
    <row r="376" spans="1:36" ht="18.75" x14ac:dyDescent="0.25">
      <c r="A376" s="648"/>
      <c r="B376" s="651"/>
      <c r="C376" s="654"/>
      <c r="D376" s="656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6"/>
      <c r="S376" s="186"/>
      <c r="T376" s="186"/>
      <c r="U376" s="186"/>
      <c r="V376" s="183">
        <f t="shared" si="100"/>
        <v>0</v>
      </c>
      <c r="W376" s="183">
        <f t="shared" si="101"/>
        <v>0</v>
      </c>
      <c r="X376" s="183">
        <f t="shared" si="102"/>
        <v>0</v>
      </c>
      <c r="Y376" s="184">
        <f t="shared" si="103"/>
        <v>0</v>
      </c>
      <c r="Z376" s="642"/>
      <c r="AA376" s="608"/>
      <c r="AB376" s="608"/>
      <c r="AC376" s="608"/>
      <c r="AD376" s="608"/>
      <c r="AE376" s="608"/>
      <c r="AF376" s="608"/>
      <c r="AG376" s="608"/>
      <c r="AH376" s="608"/>
      <c r="AI376" s="610"/>
      <c r="AJ376" s="610"/>
    </row>
    <row r="377" spans="1:36" ht="18.75" x14ac:dyDescent="0.25">
      <c r="A377" s="648"/>
      <c r="B377" s="651"/>
      <c r="C377" s="654"/>
      <c r="D377" s="656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2"/>
      <c r="S377" s="182"/>
      <c r="T377" s="182"/>
      <c r="U377" s="182"/>
      <c r="V377" s="183">
        <f t="shared" si="100"/>
        <v>0</v>
      </c>
      <c r="W377" s="183">
        <f t="shared" si="101"/>
        <v>0</v>
      </c>
      <c r="X377" s="183">
        <f t="shared" si="102"/>
        <v>0</v>
      </c>
      <c r="Y377" s="184">
        <f t="shared" si="103"/>
        <v>0</v>
      </c>
      <c r="Z377" s="642"/>
      <c r="AA377" s="608"/>
      <c r="AB377" s="608"/>
      <c r="AC377" s="608"/>
      <c r="AD377" s="608"/>
      <c r="AE377" s="608"/>
      <c r="AF377" s="608"/>
      <c r="AG377" s="608"/>
      <c r="AH377" s="608"/>
      <c r="AI377" s="610"/>
      <c r="AJ377" s="610"/>
    </row>
    <row r="378" spans="1:36" ht="18.75" x14ac:dyDescent="0.25">
      <c r="A378" s="648"/>
      <c r="B378" s="651"/>
      <c r="C378" s="654"/>
      <c r="D378" s="656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6"/>
      <c r="S378" s="186"/>
      <c r="T378" s="186"/>
      <c r="U378" s="186"/>
      <c r="V378" s="183">
        <f t="shared" si="100"/>
        <v>0</v>
      </c>
      <c r="W378" s="183">
        <f t="shared" si="101"/>
        <v>0</v>
      </c>
      <c r="X378" s="183">
        <f t="shared" si="102"/>
        <v>0</v>
      </c>
      <c r="Y378" s="184">
        <f t="shared" si="103"/>
        <v>0</v>
      </c>
      <c r="Z378" s="642"/>
      <c r="AA378" s="608"/>
      <c r="AB378" s="608"/>
      <c r="AC378" s="608"/>
      <c r="AD378" s="608"/>
      <c r="AE378" s="608"/>
      <c r="AF378" s="608"/>
      <c r="AG378" s="608"/>
      <c r="AH378" s="608"/>
      <c r="AI378" s="610"/>
      <c r="AJ378" s="610"/>
    </row>
    <row r="379" spans="1:36" ht="18.75" x14ac:dyDescent="0.25">
      <c r="A379" s="648"/>
      <c r="B379" s="651"/>
      <c r="C379" s="654"/>
      <c r="D379" s="656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2"/>
      <c r="S379" s="182"/>
      <c r="T379" s="182"/>
      <c r="U379" s="182"/>
      <c r="V379" s="183">
        <f t="shared" si="100"/>
        <v>0</v>
      </c>
      <c r="W379" s="183">
        <f t="shared" si="101"/>
        <v>0</v>
      </c>
      <c r="X379" s="183">
        <f t="shared" si="102"/>
        <v>0</v>
      </c>
      <c r="Y379" s="184">
        <f t="shared" si="103"/>
        <v>0</v>
      </c>
      <c r="Z379" s="642"/>
      <c r="AA379" s="608"/>
      <c r="AB379" s="608"/>
      <c r="AC379" s="608"/>
      <c r="AD379" s="608"/>
      <c r="AE379" s="608"/>
      <c r="AF379" s="608"/>
      <c r="AG379" s="608"/>
      <c r="AH379" s="608"/>
      <c r="AI379" s="610"/>
      <c r="AJ379" s="610"/>
    </row>
    <row r="380" spans="1:36" ht="18.75" x14ac:dyDescent="0.25">
      <c r="A380" s="648"/>
      <c r="B380" s="651"/>
      <c r="C380" s="654"/>
      <c r="D380" s="656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6"/>
      <c r="S380" s="186"/>
      <c r="T380" s="186"/>
      <c r="U380" s="186"/>
      <c r="V380" s="183">
        <f t="shared" si="100"/>
        <v>0</v>
      </c>
      <c r="W380" s="183">
        <f t="shared" si="101"/>
        <v>0</v>
      </c>
      <c r="X380" s="183">
        <f t="shared" si="102"/>
        <v>0</v>
      </c>
      <c r="Y380" s="184">
        <f t="shared" si="103"/>
        <v>0</v>
      </c>
      <c r="Z380" s="642"/>
      <c r="AA380" s="608"/>
      <c r="AB380" s="608"/>
      <c r="AC380" s="608"/>
      <c r="AD380" s="608"/>
      <c r="AE380" s="608"/>
      <c r="AF380" s="608"/>
      <c r="AG380" s="608"/>
      <c r="AH380" s="608"/>
      <c r="AI380" s="610"/>
      <c r="AJ380" s="610"/>
    </row>
    <row r="381" spans="1:36" ht="18.75" x14ac:dyDescent="0.25">
      <c r="A381" s="648"/>
      <c r="B381" s="651"/>
      <c r="C381" s="654"/>
      <c r="D381" s="656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2"/>
      <c r="S381" s="182"/>
      <c r="T381" s="182"/>
      <c r="U381" s="182"/>
      <c r="V381" s="183">
        <f t="shared" si="100"/>
        <v>0</v>
      </c>
      <c r="W381" s="183">
        <f t="shared" si="101"/>
        <v>0</v>
      </c>
      <c r="X381" s="183">
        <f t="shared" si="102"/>
        <v>0</v>
      </c>
      <c r="Y381" s="184">
        <f t="shared" si="103"/>
        <v>0</v>
      </c>
      <c r="Z381" s="642"/>
      <c r="AA381" s="608"/>
      <c r="AB381" s="608"/>
      <c r="AC381" s="608"/>
      <c r="AD381" s="608"/>
      <c r="AE381" s="608"/>
      <c r="AF381" s="608"/>
      <c r="AG381" s="608"/>
      <c r="AH381" s="608"/>
      <c r="AI381" s="610"/>
      <c r="AJ381" s="610"/>
    </row>
    <row r="382" spans="1:36" ht="18.75" x14ac:dyDescent="0.25">
      <c r="A382" s="648"/>
      <c r="B382" s="651"/>
      <c r="C382" s="654"/>
      <c r="D382" s="656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6"/>
      <c r="S382" s="186"/>
      <c r="T382" s="186"/>
      <c r="U382" s="186"/>
      <c r="V382" s="183">
        <f t="shared" si="100"/>
        <v>0</v>
      </c>
      <c r="W382" s="183">
        <f t="shared" si="101"/>
        <v>0</v>
      </c>
      <c r="X382" s="183">
        <f t="shared" si="102"/>
        <v>0</v>
      </c>
      <c r="Y382" s="184">
        <f t="shared" si="103"/>
        <v>0</v>
      </c>
      <c r="Z382" s="642"/>
      <c r="AA382" s="608"/>
      <c r="AB382" s="608"/>
      <c r="AC382" s="608"/>
      <c r="AD382" s="608"/>
      <c r="AE382" s="608"/>
      <c r="AF382" s="608"/>
      <c r="AG382" s="608"/>
      <c r="AH382" s="608"/>
      <c r="AI382" s="610"/>
      <c r="AJ382" s="610"/>
    </row>
    <row r="383" spans="1:36" ht="19.5" thickBot="1" x14ac:dyDescent="0.3">
      <c r="A383" s="649"/>
      <c r="B383" s="652"/>
      <c r="C383" s="655"/>
      <c r="D383" s="657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3"/>
      <c r="S383" s="193"/>
      <c r="T383" s="193"/>
      <c r="U383" s="193"/>
      <c r="V383" s="194">
        <f t="shared" si="100"/>
        <v>0</v>
      </c>
      <c r="W383" s="194">
        <f t="shared" si="101"/>
        <v>0</v>
      </c>
      <c r="X383" s="194">
        <f t="shared" si="102"/>
        <v>0</v>
      </c>
      <c r="Y383" s="195">
        <f t="shared" si="103"/>
        <v>0</v>
      </c>
      <c r="Z383" s="643"/>
      <c r="AA383" s="631"/>
      <c r="AB383" s="631"/>
      <c r="AC383" s="631"/>
      <c r="AD383" s="631"/>
      <c r="AE383" s="631"/>
      <c r="AF383" s="631"/>
      <c r="AG383" s="631"/>
      <c r="AH383" s="631"/>
      <c r="AI383" s="611"/>
      <c r="AJ383" s="611"/>
    </row>
    <row r="384" spans="1:36" s="196" customFormat="1" ht="18.75" x14ac:dyDescent="0.25">
      <c r="A384" s="667">
        <v>20</v>
      </c>
      <c r="B384" s="667" t="s">
        <v>388</v>
      </c>
      <c r="C384" s="673" t="s">
        <v>104</v>
      </c>
      <c r="D384" s="667">
        <f>250*0.9</f>
        <v>225</v>
      </c>
      <c r="E384" s="175" t="s">
        <v>389</v>
      </c>
      <c r="F384" s="175">
        <v>0</v>
      </c>
      <c r="G384" s="175">
        <v>0</v>
      </c>
      <c r="H384" s="175">
        <v>0</v>
      </c>
      <c r="I384" s="175">
        <v>0</v>
      </c>
      <c r="J384" s="175">
        <v>0</v>
      </c>
      <c r="K384" s="175">
        <v>0</v>
      </c>
      <c r="L384" s="176">
        <v>3.5</v>
      </c>
      <c r="M384" s="176">
        <v>15.5</v>
      </c>
      <c r="N384" s="176">
        <v>4.0999999999999996</v>
      </c>
      <c r="O384" s="176">
        <v>4.3</v>
      </c>
      <c r="P384" s="176">
        <v>15.2</v>
      </c>
      <c r="Q384" s="176">
        <v>5.5</v>
      </c>
      <c r="R384" s="177">
        <v>380</v>
      </c>
      <c r="S384" s="177">
        <v>380</v>
      </c>
      <c r="T384" s="177">
        <v>380</v>
      </c>
      <c r="U384" s="177">
        <v>380</v>
      </c>
      <c r="V384" s="178">
        <f t="shared" si="100"/>
        <v>0</v>
      </c>
      <c r="W384" s="178">
        <f t="shared" si="101"/>
        <v>0</v>
      </c>
      <c r="X384" s="178">
        <f t="shared" si="102"/>
        <v>7.7</v>
      </c>
      <c r="Y384" s="179">
        <f t="shared" si="103"/>
        <v>8.3333333333333339</v>
      </c>
      <c r="Z384" s="670">
        <f>SUM(V384:V387)</f>
        <v>0</v>
      </c>
      <c r="AA384" s="670">
        <f t="shared" ref="AA384:AJ384" si="110">SUM(W384:W387)</f>
        <v>0</v>
      </c>
      <c r="AB384" s="670">
        <f t="shared" si="110"/>
        <v>7.7</v>
      </c>
      <c r="AC384" s="670">
        <f t="shared" si="110"/>
        <v>8.3333333333333339</v>
      </c>
      <c r="AD384" s="670">
        <f>Z384*0.38*0.9*SQRT(3)</f>
        <v>0</v>
      </c>
      <c r="AE384" s="670">
        <f>AA384*0.38*0.9*SQRT(3)</f>
        <v>0</v>
      </c>
      <c r="AF384" s="670">
        <f>AB384*0.38*0.9*SQRT(3)</f>
        <v>4.5611825966518822</v>
      </c>
      <c r="AG384" s="670">
        <f>AC384*0.38*0.9*SQRT(3)</f>
        <v>4.936344801571301</v>
      </c>
      <c r="AH384" s="670">
        <f>MAX(Z384:AC387)</f>
        <v>8.3333333333333339</v>
      </c>
      <c r="AI384" s="670">
        <f>AH384*0.38*0.9*SQRT(3)</f>
        <v>4.936344801571301</v>
      </c>
      <c r="AJ384" s="670">
        <f>D384-AI384</f>
        <v>220.06365519842871</v>
      </c>
    </row>
    <row r="385" spans="1:36" s="196" customFormat="1" ht="18.75" x14ac:dyDescent="0.25">
      <c r="A385" s="668"/>
      <c r="B385" s="668"/>
      <c r="C385" s="674"/>
      <c r="D385" s="668"/>
      <c r="E385" s="180"/>
      <c r="F385" s="180"/>
      <c r="G385" s="180"/>
      <c r="H385" s="180"/>
      <c r="I385" s="180"/>
      <c r="J385" s="180"/>
      <c r="K385" s="180"/>
      <c r="L385" s="181"/>
      <c r="M385" s="181"/>
      <c r="N385" s="181"/>
      <c r="O385" s="181"/>
      <c r="P385" s="181"/>
      <c r="Q385" s="181"/>
      <c r="R385" s="182"/>
      <c r="S385" s="182"/>
      <c r="T385" s="182"/>
      <c r="U385" s="182"/>
      <c r="V385" s="183">
        <f t="shared" si="100"/>
        <v>0</v>
      </c>
      <c r="W385" s="183">
        <f t="shared" si="101"/>
        <v>0</v>
      </c>
      <c r="X385" s="183">
        <f t="shared" si="102"/>
        <v>0</v>
      </c>
      <c r="Y385" s="184">
        <f t="shared" si="103"/>
        <v>0</v>
      </c>
      <c r="Z385" s="671"/>
      <c r="AA385" s="671"/>
      <c r="AB385" s="671"/>
      <c r="AC385" s="671"/>
      <c r="AD385" s="671"/>
      <c r="AE385" s="671"/>
      <c r="AF385" s="671"/>
      <c r="AG385" s="671"/>
      <c r="AH385" s="671"/>
      <c r="AI385" s="671"/>
      <c r="AJ385" s="671"/>
    </row>
    <row r="386" spans="1:36" s="196" customFormat="1" ht="18.75" x14ac:dyDescent="0.25">
      <c r="A386" s="668"/>
      <c r="B386" s="668"/>
      <c r="C386" s="674"/>
      <c r="D386" s="668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6"/>
      <c r="S386" s="186"/>
      <c r="T386" s="186"/>
      <c r="U386" s="186"/>
      <c r="V386" s="183">
        <f t="shared" si="100"/>
        <v>0</v>
      </c>
      <c r="W386" s="183">
        <f t="shared" si="101"/>
        <v>0</v>
      </c>
      <c r="X386" s="183">
        <f t="shared" si="102"/>
        <v>0</v>
      </c>
      <c r="Y386" s="184">
        <f t="shared" si="103"/>
        <v>0</v>
      </c>
      <c r="Z386" s="671"/>
      <c r="AA386" s="671"/>
      <c r="AB386" s="671"/>
      <c r="AC386" s="671"/>
      <c r="AD386" s="671"/>
      <c r="AE386" s="671"/>
      <c r="AF386" s="671"/>
      <c r="AG386" s="671"/>
      <c r="AH386" s="671"/>
      <c r="AI386" s="671"/>
      <c r="AJ386" s="671"/>
    </row>
    <row r="387" spans="1:36" s="197" customFormat="1" ht="19.5" thickBot="1" x14ac:dyDescent="0.3">
      <c r="A387" s="669"/>
      <c r="B387" s="669"/>
      <c r="C387" s="675"/>
      <c r="D387" s="669"/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/>
      <c r="R387" s="193"/>
      <c r="S387" s="193"/>
      <c r="T387" s="193"/>
      <c r="U387" s="193"/>
      <c r="V387" s="194">
        <f t="shared" si="100"/>
        <v>0</v>
      </c>
      <c r="W387" s="194">
        <f t="shared" si="101"/>
        <v>0</v>
      </c>
      <c r="X387" s="194">
        <f t="shared" si="102"/>
        <v>0</v>
      </c>
      <c r="Y387" s="195">
        <f t="shared" si="103"/>
        <v>0</v>
      </c>
      <c r="Z387" s="672"/>
      <c r="AA387" s="672"/>
      <c r="AB387" s="672"/>
      <c r="AC387" s="672"/>
      <c r="AD387" s="672"/>
      <c r="AE387" s="672"/>
      <c r="AF387" s="672"/>
      <c r="AG387" s="672"/>
      <c r="AH387" s="672"/>
      <c r="AI387" s="672"/>
      <c r="AJ387" s="672"/>
    </row>
    <row r="388" spans="1:36" ht="18.75" x14ac:dyDescent="0.25">
      <c r="A388" s="667">
        <v>21</v>
      </c>
      <c r="B388" s="667" t="s">
        <v>390</v>
      </c>
      <c r="C388" s="673" t="s">
        <v>104</v>
      </c>
      <c r="D388" s="667">
        <f>250*0.9</f>
        <v>225</v>
      </c>
      <c r="E388" s="175" t="s">
        <v>391</v>
      </c>
      <c r="F388" s="175">
        <v>10</v>
      </c>
      <c r="G388" s="175">
        <v>15</v>
      </c>
      <c r="H388" s="175">
        <v>18</v>
      </c>
      <c r="I388" s="175">
        <v>9.6</v>
      </c>
      <c r="J388" s="175">
        <v>11.2</v>
      </c>
      <c r="K388" s="175">
        <v>9.3000000000000007</v>
      </c>
      <c r="L388" s="176"/>
      <c r="M388" s="176"/>
      <c r="N388" s="176"/>
      <c r="O388" s="176"/>
      <c r="P388" s="176"/>
      <c r="Q388" s="176"/>
      <c r="R388" s="177">
        <v>380</v>
      </c>
      <c r="S388" s="177">
        <v>380</v>
      </c>
      <c r="T388" s="177">
        <v>380</v>
      </c>
      <c r="U388" s="177">
        <v>380</v>
      </c>
      <c r="V388" s="178">
        <f t="shared" si="100"/>
        <v>14.333333333333334</v>
      </c>
      <c r="W388" s="178">
        <f t="shared" si="101"/>
        <v>10.033333333333333</v>
      </c>
      <c r="X388" s="178">
        <f t="shared" si="102"/>
        <v>0</v>
      </c>
      <c r="Y388" s="179">
        <f t="shared" si="103"/>
        <v>0</v>
      </c>
      <c r="Z388" s="670">
        <f>SUM(V388:V391)</f>
        <v>14.333333333333334</v>
      </c>
      <c r="AA388" s="670">
        <f t="shared" ref="AA388" si="111">SUM(W388:W391)</f>
        <v>10.033333333333333</v>
      </c>
      <c r="AB388" s="670">
        <f t="shared" ref="AB388" si="112">SUM(X388:X391)</f>
        <v>0</v>
      </c>
      <c r="AC388" s="670">
        <f t="shared" ref="AC388" si="113">SUM(Y388:Y391)</f>
        <v>0</v>
      </c>
      <c r="AD388" s="670">
        <f>Z388*0.38*0.9*SQRT(3)</f>
        <v>8.4905130587026374</v>
      </c>
      <c r="AE388" s="670">
        <f>AA388*0.38*0.9*SQRT(3)</f>
        <v>5.9433591410918458</v>
      </c>
      <c r="AF388" s="670">
        <f>AB388*0.38*0.9*SQRT(3)</f>
        <v>0</v>
      </c>
      <c r="AG388" s="670">
        <f>AC388*0.38*0.9*SQRT(3)</f>
        <v>0</v>
      </c>
      <c r="AH388" s="670">
        <f>MAX(Z388:AC391)</f>
        <v>14.333333333333334</v>
      </c>
      <c r="AI388" s="670">
        <f>AH388*0.38*0.9*SQRT(3)</f>
        <v>8.4905130587026374</v>
      </c>
      <c r="AJ388" s="670">
        <f>D388-AI388</f>
        <v>216.50948694129735</v>
      </c>
    </row>
    <row r="389" spans="1:36" ht="18.75" x14ac:dyDescent="0.25">
      <c r="A389" s="668"/>
      <c r="B389" s="668"/>
      <c r="C389" s="674"/>
      <c r="D389" s="668"/>
      <c r="E389" s="180"/>
      <c r="F389" s="180"/>
      <c r="G389" s="180"/>
      <c r="H389" s="180"/>
      <c r="I389" s="180"/>
      <c r="J389" s="180"/>
      <c r="K389" s="180"/>
      <c r="L389" s="181"/>
      <c r="M389" s="181"/>
      <c r="N389" s="181"/>
      <c r="O389" s="181"/>
      <c r="P389" s="181"/>
      <c r="Q389" s="181"/>
      <c r="R389" s="182"/>
      <c r="S389" s="182"/>
      <c r="T389" s="182"/>
      <c r="U389" s="182"/>
      <c r="V389" s="183">
        <f t="shared" si="100"/>
        <v>0</v>
      </c>
      <c r="W389" s="183">
        <f t="shared" si="101"/>
        <v>0</v>
      </c>
      <c r="X389" s="183">
        <f t="shared" si="102"/>
        <v>0</v>
      </c>
      <c r="Y389" s="184">
        <f t="shared" si="103"/>
        <v>0</v>
      </c>
      <c r="Z389" s="671"/>
      <c r="AA389" s="671"/>
      <c r="AB389" s="671"/>
      <c r="AC389" s="671"/>
      <c r="AD389" s="671"/>
      <c r="AE389" s="671"/>
      <c r="AF389" s="671"/>
      <c r="AG389" s="671"/>
      <c r="AH389" s="671"/>
      <c r="AI389" s="671"/>
      <c r="AJ389" s="671"/>
    </row>
    <row r="390" spans="1:36" ht="18.75" x14ac:dyDescent="0.25">
      <c r="A390" s="668"/>
      <c r="B390" s="668"/>
      <c r="C390" s="674"/>
      <c r="D390" s="668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6"/>
      <c r="S390" s="186"/>
      <c r="T390" s="186"/>
      <c r="U390" s="186"/>
      <c r="V390" s="183">
        <f t="shared" si="100"/>
        <v>0</v>
      </c>
      <c r="W390" s="183">
        <f t="shared" si="101"/>
        <v>0</v>
      </c>
      <c r="X390" s="183">
        <f t="shared" si="102"/>
        <v>0</v>
      </c>
      <c r="Y390" s="184">
        <f t="shared" si="103"/>
        <v>0</v>
      </c>
      <c r="Z390" s="671"/>
      <c r="AA390" s="671"/>
      <c r="AB390" s="671"/>
      <c r="AC390" s="671"/>
      <c r="AD390" s="671"/>
      <c r="AE390" s="671"/>
      <c r="AF390" s="671"/>
      <c r="AG390" s="671"/>
      <c r="AH390" s="671"/>
      <c r="AI390" s="671"/>
      <c r="AJ390" s="671"/>
    </row>
    <row r="391" spans="1:36" ht="19.5" thickBot="1" x14ac:dyDescent="0.3">
      <c r="A391" s="669"/>
      <c r="B391" s="669"/>
      <c r="C391" s="675"/>
      <c r="D391" s="669"/>
      <c r="E391" s="192"/>
      <c r="F391" s="192"/>
      <c r="G391" s="192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/>
      <c r="R391" s="193"/>
      <c r="S391" s="193"/>
      <c r="T391" s="193"/>
      <c r="U391" s="193"/>
      <c r="V391" s="194">
        <f t="shared" si="100"/>
        <v>0</v>
      </c>
      <c r="W391" s="194">
        <f t="shared" si="101"/>
        <v>0</v>
      </c>
      <c r="X391" s="194">
        <f t="shared" si="102"/>
        <v>0</v>
      </c>
      <c r="Y391" s="195">
        <f t="shared" si="103"/>
        <v>0</v>
      </c>
      <c r="Z391" s="672"/>
      <c r="AA391" s="672"/>
      <c r="AB391" s="672"/>
      <c r="AC391" s="672"/>
      <c r="AD391" s="672"/>
      <c r="AE391" s="672"/>
      <c r="AF391" s="672"/>
      <c r="AG391" s="672"/>
      <c r="AH391" s="672"/>
      <c r="AI391" s="672"/>
      <c r="AJ391" s="672"/>
    </row>
    <row r="392" spans="1:36" ht="18.75" x14ac:dyDescent="0.25">
      <c r="A392" s="667">
        <v>22</v>
      </c>
      <c r="B392" s="667" t="s">
        <v>392</v>
      </c>
      <c r="C392" s="673" t="s">
        <v>93</v>
      </c>
      <c r="D392" s="667">
        <f>100*0.9</f>
        <v>90</v>
      </c>
      <c r="E392" s="175" t="s">
        <v>393</v>
      </c>
      <c r="F392" s="175">
        <v>0</v>
      </c>
      <c r="G392" s="175">
        <v>0</v>
      </c>
      <c r="H392" s="175">
        <v>0</v>
      </c>
      <c r="I392" s="175">
        <v>0</v>
      </c>
      <c r="J392" s="175">
        <v>0</v>
      </c>
      <c r="K392" s="175">
        <v>0</v>
      </c>
      <c r="L392" s="176">
        <v>0</v>
      </c>
      <c r="M392" s="176">
        <v>0</v>
      </c>
      <c r="N392" s="176">
        <v>0</v>
      </c>
      <c r="O392" s="176">
        <v>0</v>
      </c>
      <c r="P392" s="176">
        <v>0</v>
      </c>
      <c r="Q392" s="176">
        <v>0</v>
      </c>
      <c r="R392" s="177">
        <v>380</v>
      </c>
      <c r="S392" s="177">
        <v>380</v>
      </c>
      <c r="T392" s="177">
        <v>380</v>
      </c>
      <c r="U392" s="177">
        <v>380</v>
      </c>
      <c r="V392" s="178">
        <f t="shared" si="100"/>
        <v>0</v>
      </c>
      <c r="W392" s="178">
        <f t="shared" si="101"/>
        <v>0</v>
      </c>
      <c r="X392" s="178">
        <f t="shared" si="102"/>
        <v>0</v>
      </c>
      <c r="Y392" s="179">
        <f t="shared" si="103"/>
        <v>0</v>
      </c>
      <c r="Z392" s="670">
        <f>SUM(V392:V395)</f>
        <v>0</v>
      </c>
      <c r="AA392" s="670">
        <f t="shared" ref="AA392" si="114">SUM(W392:W395)</f>
        <v>0</v>
      </c>
      <c r="AB392" s="670">
        <f t="shared" ref="AB392" si="115">SUM(X392:X395)</f>
        <v>0</v>
      </c>
      <c r="AC392" s="670">
        <f t="shared" ref="AC392" si="116">SUM(Y392:Y395)</f>
        <v>0</v>
      </c>
      <c r="AD392" s="670">
        <f>Z392*0.38*0.9*SQRT(3)</f>
        <v>0</v>
      </c>
      <c r="AE392" s="670">
        <f>AA392*0.38*0.9*SQRT(3)</f>
        <v>0</v>
      </c>
      <c r="AF392" s="670">
        <f>AB392*0.38*0.9*SQRT(3)</f>
        <v>0</v>
      </c>
      <c r="AG392" s="670">
        <f>AC392*0.38*0.9*SQRT(3)</f>
        <v>0</v>
      </c>
      <c r="AH392" s="670">
        <f>MAX(Z392:AC395)</f>
        <v>0</v>
      </c>
      <c r="AI392" s="670">
        <f>AH392*0.38*0.9*SQRT(3)</f>
        <v>0</v>
      </c>
      <c r="AJ392" s="670">
        <f>D392-AI392</f>
        <v>90</v>
      </c>
    </row>
    <row r="393" spans="1:36" ht="18.75" x14ac:dyDescent="0.25">
      <c r="A393" s="668"/>
      <c r="B393" s="668"/>
      <c r="C393" s="674"/>
      <c r="D393" s="668"/>
      <c r="E393" s="180"/>
      <c r="F393" s="180"/>
      <c r="G393" s="180"/>
      <c r="H393" s="180"/>
      <c r="I393" s="180"/>
      <c r="J393" s="180"/>
      <c r="K393" s="180"/>
      <c r="L393" s="181"/>
      <c r="M393" s="181"/>
      <c r="N393" s="181"/>
      <c r="O393" s="181"/>
      <c r="P393" s="181"/>
      <c r="Q393" s="181"/>
      <c r="R393" s="182"/>
      <c r="S393" s="182"/>
      <c r="T393" s="182"/>
      <c r="U393" s="182"/>
      <c r="V393" s="183">
        <f t="shared" si="100"/>
        <v>0</v>
      </c>
      <c r="W393" s="183">
        <f t="shared" si="101"/>
        <v>0</v>
      </c>
      <c r="X393" s="183">
        <f t="shared" si="102"/>
        <v>0</v>
      </c>
      <c r="Y393" s="184">
        <f t="shared" si="103"/>
        <v>0</v>
      </c>
      <c r="Z393" s="671"/>
      <c r="AA393" s="671"/>
      <c r="AB393" s="671"/>
      <c r="AC393" s="671"/>
      <c r="AD393" s="671"/>
      <c r="AE393" s="671"/>
      <c r="AF393" s="671"/>
      <c r="AG393" s="671"/>
      <c r="AH393" s="671"/>
      <c r="AI393" s="671"/>
      <c r="AJ393" s="671"/>
    </row>
    <row r="394" spans="1:36" ht="18.75" x14ac:dyDescent="0.25">
      <c r="A394" s="668"/>
      <c r="B394" s="668"/>
      <c r="C394" s="674"/>
      <c r="D394" s="668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6"/>
      <c r="S394" s="186"/>
      <c r="T394" s="186"/>
      <c r="U394" s="186"/>
      <c r="V394" s="183">
        <f t="shared" si="100"/>
        <v>0</v>
      </c>
      <c r="W394" s="183">
        <f t="shared" si="101"/>
        <v>0</v>
      </c>
      <c r="X394" s="183">
        <f t="shared" si="102"/>
        <v>0</v>
      </c>
      <c r="Y394" s="184">
        <f t="shared" si="103"/>
        <v>0</v>
      </c>
      <c r="Z394" s="671"/>
      <c r="AA394" s="671"/>
      <c r="AB394" s="671"/>
      <c r="AC394" s="671"/>
      <c r="AD394" s="671"/>
      <c r="AE394" s="671"/>
      <c r="AF394" s="671"/>
      <c r="AG394" s="671"/>
      <c r="AH394" s="671"/>
      <c r="AI394" s="671"/>
      <c r="AJ394" s="671"/>
    </row>
    <row r="395" spans="1:36" ht="19.5" thickBot="1" x14ac:dyDescent="0.3">
      <c r="A395" s="669"/>
      <c r="B395" s="669"/>
      <c r="C395" s="675"/>
      <c r="D395" s="669"/>
      <c r="E395" s="192"/>
      <c r="F395" s="192"/>
      <c r="G395" s="192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/>
      <c r="R395" s="193"/>
      <c r="S395" s="193"/>
      <c r="T395" s="193"/>
      <c r="U395" s="193"/>
      <c r="V395" s="194">
        <f t="shared" si="100"/>
        <v>0</v>
      </c>
      <c r="W395" s="194">
        <f t="shared" si="101"/>
        <v>0</v>
      </c>
      <c r="X395" s="194">
        <f t="shared" si="102"/>
        <v>0</v>
      </c>
      <c r="Y395" s="195">
        <f t="shared" si="103"/>
        <v>0</v>
      </c>
      <c r="Z395" s="672"/>
      <c r="AA395" s="672"/>
      <c r="AB395" s="672"/>
      <c r="AC395" s="672"/>
      <c r="AD395" s="672"/>
      <c r="AE395" s="672"/>
      <c r="AF395" s="672"/>
      <c r="AG395" s="672"/>
      <c r="AH395" s="672"/>
      <c r="AI395" s="672"/>
      <c r="AJ395" s="672"/>
    </row>
    <row r="396" spans="1:36" ht="19.5" thickBot="1" x14ac:dyDescent="0.3">
      <c r="A396" s="667">
        <v>23</v>
      </c>
      <c r="B396" s="667" t="s">
        <v>203</v>
      </c>
      <c r="C396" s="673" t="s">
        <v>61</v>
      </c>
      <c r="D396" s="667">
        <f>400*0.9</f>
        <v>360</v>
      </c>
      <c r="E396" s="175" t="s">
        <v>394</v>
      </c>
      <c r="F396" s="175">
        <v>0</v>
      </c>
      <c r="G396" s="175">
        <v>0</v>
      </c>
      <c r="H396" s="175">
        <v>0</v>
      </c>
      <c r="I396" s="175">
        <v>0</v>
      </c>
      <c r="J396" s="175">
        <v>0</v>
      </c>
      <c r="K396" s="175">
        <v>0</v>
      </c>
      <c r="L396" s="176"/>
      <c r="M396" s="176"/>
      <c r="N396" s="176"/>
      <c r="O396" s="176"/>
      <c r="P396" s="176"/>
      <c r="Q396" s="176"/>
      <c r="R396" s="177">
        <v>380</v>
      </c>
      <c r="S396" s="177">
        <v>380</v>
      </c>
      <c r="T396" s="177">
        <v>380</v>
      </c>
      <c r="U396" s="177">
        <v>380</v>
      </c>
      <c r="V396" s="178">
        <f t="shared" ref="V396:V427" si="117">IF(AND(F396=0,G396=0,H396=0),0,IF(AND(F396=0,G396=0),H396,IF(AND(F396=0,H396=0),G396,IF(AND(G396=0,H396=0),F396,IF(F396=0,(G396+H396)/2,IF(G396=0,(F396+H396)/2,IF(H396=0,(F396+G396)/2,(F396+G396+H396)/3)))))))</f>
        <v>0</v>
      </c>
      <c r="W396" s="178">
        <f t="shared" ref="W396:W427" si="118">IF(AND(I396=0,J396=0,K396=0),0,IF(AND(I396=0,J396=0),K396,IF(AND(I396=0,K396=0),J396,IF(AND(J396=0,K396=0),I396,IF(I396=0,(J396+K396)/2,IF(J396=0,(I396+K396)/2,IF(K396=0,(I396+J396)/2,(I396+J396+K396)/3)))))))</f>
        <v>0</v>
      </c>
      <c r="X396" s="178">
        <f t="shared" ref="X396:X427" si="119">IF(AND(L396=0,M396=0,N396=0),0,IF(AND(L396=0,M396=0),N396,IF(AND(L396=0,N396=0),M396,IF(AND(M396=0,N396=0),L396,IF(L396=0,(M396+N396)/2,IF(M396=0,(L396+N396)/2,IF(N396=0,(L396+M396)/2,(L396+M396+N396)/3)))))))</f>
        <v>0</v>
      </c>
      <c r="Y396" s="179">
        <f t="shared" ref="Y396:Y427" si="120">IF(AND(O396=0,P396=0,Q396=0),0,IF(AND(O396=0,P396=0),Q396,IF(AND(O396=0,Q396=0),P396,IF(AND(P396=0,Q396=0),O396,IF(O396=0,(P396+Q396)/2,IF(P396=0,(O396+Q396)/2,IF(Q396=0,(O396+P396)/2,(O396+P396+Q396)/3)))))))</f>
        <v>0</v>
      </c>
      <c r="Z396" s="670">
        <f>SUM(V396:V399)</f>
        <v>40.400000000000006</v>
      </c>
      <c r="AA396" s="670">
        <f t="shared" ref="AA396" si="121">SUM(W396:W399)</f>
        <v>20.133333333333333</v>
      </c>
      <c r="AB396" s="670">
        <f t="shared" ref="AB396" si="122">SUM(X396:X399)</f>
        <v>23.6</v>
      </c>
      <c r="AC396" s="670">
        <f t="shared" ref="AC396" si="123">SUM(Y396:Y399)</f>
        <v>27.149999999999995</v>
      </c>
      <c r="AD396" s="670">
        <f>Z396*0.38*0.9*SQRT(3)</f>
        <v>23.931399598017666</v>
      </c>
      <c r="AE396" s="670">
        <f>AA396*0.38*0.9*SQRT(3)</f>
        <v>11.926209040596261</v>
      </c>
      <c r="AF396" s="670">
        <f>AB396*0.38*0.9*SQRT(3)</f>
        <v>13.979728478049923</v>
      </c>
      <c r="AG396" s="670">
        <f>AC396*0.38*0.9*SQRT(3)</f>
        <v>16.082611363519295</v>
      </c>
      <c r="AH396" s="670">
        <f>MAX(Z396:AC399)</f>
        <v>40.400000000000006</v>
      </c>
      <c r="AI396" s="670">
        <f>AH396*0.38*0.9*SQRT(3)</f>
        <v>23.931399598017666</v>
      </c>
      <c r="AJ396" s="670">
        <f>D396-AI396</f>
        <v>336.06860040198234</v>
      </c>
    </row>
    <row r="397" spans="1:36" ht="19.5" thickBot="1" x14ac:dyDescent="0.3">
      <c r="A397" s="668"/>
      <c r="B397" s="668"/>
      <c r="C397" s="674"/>
      <c r="D397" s="668"/>
      <c r="E397" s="180" t="s">
        <v>395</v>
      </c>
      <c r="F397" s="180">
        <v>9</v>
      </c>
      <c r="G397" s="180">
        <v>3.1</v>
      </c>
      <c r="H397" s="180">
        <v>12</v>
      </c>
      <c r="I397" s="180">
        <v>11</v>
      </c>
      <c r="J397" s="180">
        <v>4.7</v>
      </c>
      <c r="K397" s="180">
        <v>11.1</v>
      </c>
      <c r="L397" s="181">
        <v>12.1</v>
      </c>
      <c r="M397" s="181">
        <v>15.6</v>
      </c>
      <c r="N397" s="181">
        <v>14.5</v>
      </c>
      <c r="O397" s="181">
        <v>11</v>
      </c>
      <c r="P397" s="181">
        <v>15.2</v>
      </c>
      <c r="Q397" s="181">
        <v>16.399999999999999</v>
      </c>
      <c r="R397" s="177">
        <v>380</v>
      </c>
      <c r="S397" s="177">
        <v>380</v>
      </c>
      <c r="T397" s="177">
        <v>380</v>
      </c>
      <c r="U397" s="177">
        <v>380</v>
      </c>
      <c r="V397" s="183">
        <f t="shared" si="117"/>
        <v>8.0333333333333332</v>
      </c>
      <c r="W397" s="183">
        <f t="shared" si="118"/>
        <v>8.9333333333333318</v>
      </c>
      <c r="X397" s="183">
        <f t="shared" si="119"/>
        <v>14.066666666666668</v>
      </c>
      <c r="Y397" s="184">
        <f t="shared" si="120"/>
        <v>14.199999999999998</v>
      </c>
      <c r="Z397" s="671"/>
      <c r="AA397" s="671"/>
      <c r="AB397" s="671"/>
      <c r="AC397" s="671"/>
      <c r="AD397" s="671"/>
      <c r="AE397" s="671"/>
      <c r="AF397" s="671"/>
      <c r="AG397" s="671"/>
      <c r="AH397" s="671"/>
      <c r="AI397" s="671"/>
      <c r="AJ397" s="671"/>
    </row>
    <row r="398" spans="1:36" ht="19.5" thickBot="1" x14ac:dyDescent="0.3">
      <c r="A398" s="668"/>
      <c r="B398" s="668"/>
      <c r="C398" s="674"/>
      <c r="D398" s="668"/>
      <c r="E398" s="185" t="s">
        <v>396</v>
      </c>
      <c r="F398" s="185">
        <v>0</v>
      </c>
      <c r="G398" s="185">
        <v>4.7</v>
      </c>
      <c r="H398" s="185">
        <v>0</v>
      </c>
      <c r="I398" s="185">
        <v>0</v>
      </c>
      <c r="J398" s="185">
        <v>1.3</v>
      </c>
      <c r="K398" s="185">
        <v>0</v>
      </c>
      <c r="L398" s="185">
        <v>0.1</v>
      </c>
      <c r="M398" s="185">
        <v>0.5</v>
      </c>
      <c r="N398" s="185">
        <v>18.2</v>
      </c>
      <c r="O398" s="185">
        <v>0</v>
      </c>
      <c r="P398" s="185">
        <v>0.4</v>
      </c>
      <c r="Q398" s="185">
        <v>19.7</v>
      </c>
      <c r="R398" s="177">
        <v>380</v>
      </c>
      <c r="S398" s="177">
        <v>380</v>
      </c>
      <c r="T398" s="177">
        <v>380</v>
      </c>
      <c r="U398" s="177">
        <v>380</v>
      </c>
      <c r="V398" s="183">
        <f t="shared" si="117"/>
        <v>4.7</v>
      </c>
      <c r="W398" s="183">
        <f t="shared" si="118"/>
        <v>1.3</v>
      </c>
      <c r="X398" s="183">
        <f t="shared" si="119"/>
        <v>6.2666666666666666</v>
      </c>
      <c r="Y398" s="184">
        <f t="shared" si="120"/>
        <v>10.049999999999999</v>
      </c>
      <c r="Z398" s="671"/>
      <c r="AA398" s="671"/>
      <c r="AB398" s="671"/>
      <c r="AC398" s="671"/>
      <c r="AD398" s="671"/>
      <c r="AE398" s="671"/>
      <c r="AF398" s="671"/>
      <c r="AG398" s="671"/>
      <c r="AH398" s="671"/>
      <c r="AI398" s="671"/>
      <c r="AJ398" s="671"/>
    </row>
    <row r="399" spans="1:36" ht="19.5" thickBot="1" x14ac:dyDescent="0.3">
      <c r="A399" s="669"/>
      <c r="B399" s="669"/>
      <c r="C399" s="675"/>
      <c r="D399" s="669"/>
      <c r="E399" s="192" t="s">
        <v>397</v>
      </c>
      <c r="F399" s="192">
        <v>49</v>
      </c>
      <c r="G399" s="192">
        <v>15</v>
      </c>
      <c r="H399" s="192">
        <v>19</v>
      </c>
      <c r="I399" s="192">
        <v>15</v>
      </c>
      <c r="J399" s="192">
        <v>6.3</v>
      </c>
      <c r="K399" s="192">
        <v>8.4</v>
      </c>
      <c r="L399" s="192">
        <v>1.1000000000000001</v>
      </c>
      <c r="M399" s="192">
        <v>3.5</v>
      </c>
      <c r="N399" s="192">
        <v>5.2</v>
      </c>
      <c r="O399" s="192">
        <v>0.8</v>
      </c>
      <c r="P399" s="192">
        <v>3.9</v>
      </c>
      <c r="Q399" s="192">
        <v>4</v>
      </c>
      <c r="R399" s="177">
        <v>380</v>
      </c>
      <c r="S399" s="177">
        <v>380</v>
      </c>
      <c r="T399" s="177">
        <v>380</v>
      </c>
      <c r="U399" s="177">
        <v>380</v>
      </c>
      <c r="V399" s="194">
        <f t="shared" si="117"/>
        <v>27.666666666666668</v>
      </c>
      <c r="W399" s="194">
        <f t="shared" si="118"/>
        <v>9.9</v>
      </c>
      <c r="X399" s="194">
        <f t="shared" si="119"/>
        <v>3.2666666666666671</v>
      </c>
      <c r="Y399" s="195">
        <f t="shared" si="120"/>
        <v>2.9</v>
      </c>
      <c r="Z399" s="672"/>
      <c r="AA399" s="672"/>
      <c r="AB399" s="672"/>
      <c r="AC399" s="672"/>
      <c r="AD399" s="672"/>
      <c r="AE399" s="672"/>
      <c r="AF399" s="672"/>
      <c r="AG399" s="672"/>
      <c r="AH399" s="672"/>
      <c r="AI399" s="672"/>
      <c r="AJ399" s="672"/>
    </row>
    <row r="400" spans="1:36" ht="18.75" x14ac:dyDescent="0.25">
      <c r="A400" s="667">
        <v>24</v>
      </c>
      <c r="B400" s="667" t="s">
        <v>103</v>
      </c>
      <c r="C400" s="673" t="s">
        <v>104</v>
      </c>
      <c r="D400" s="667">
        <f>250*0.9</f>
        <v>225</v>
      </c>
      <c r="E400" s="175" t="s">
        <v>398</v>
      </c>
      <c r="F400" s="175">
        <v>0.3</v>
      </c>
      <c r="G400" s="175">
        <v>1.4</v>
      </c>
      <c r="H400" s="175">
        <v>0.8</v>
      </c>
      <c r="I400" s="175">
        <v>0.4</v>
      </c>
      <c r="J400" s="175">
        <v>0.9</v>
      </c>
      <c r="K400" s="175">
        <v>1.1000000000000001</v>
      </c>
      <c r="L400" s="176">
        <v>2.4</v>
      </c>
      <c r="M400" s="176">
        <v>1.3</v>
      </c>
      <c r="N400" s="176">
        <v>0.9</v>
      </c>
      <c r="O400" s="176">
        <v>1.6</v>
      </c>
      <c r="P400" s="176">
        <v>0.8</v>
      </c>
      <c r="Q400" s="176">
        <v>0.7</v>
      </c>
      <c r="R400" s="177">
        <v>380</v>
      </c>
      <c r="S400" s="177">
        <v>380</v>
      </c>
      <c r="T400" s="177">
        <v>380</v>
      </c>
      <c r="U400" s="177">
        <v>380</v>
      </c>
      <c r="V400" s="178">
        <f t="shared" si="117"/>
        <v>0.83333333333333337</v>
      </c>
      <c r="W400" s="178">
        <f t="shared" si="118"/>
        <v>0.80000000000000016</v>
      </c>
      <c r="X400" s="178">
        <f t="shared" si="119"/>
        <v>1.5333333333333334</v>
      </c>
      <c r="Y400" s="179">
        <f t="shared" si="120"/>
        <v>1.0333333333333334</v>
      </c>
      <c r="Z400" s="670">
        <f>SUM(V400:V403)</f>
        <v>0.83333333333333337</v>
      </c>
      <c r="AA400" s="670">
        <f t="shared" ref="AA400" si="124">SUM(W400:W403)</f>
        <v>0.80000000000000016</v>
      </c>
      <c r="AB400" s="670">
        <f t="shared" ref="AB400" si="125">SUM(X400:X403)</f>
        <v>1.5333333333333334</v>
      </c>
      <c r="AC400" s="670">
        <f t="shared" ref="AC400" si="126">SUM(Y400:Y403)</f>
        <v>1.0333333333333334</v>
      </c>
      <c r="AD400" s="670">
        <f>Z400*0.38*0.9*SQRT(3)</f>
        <v>0.49363448015713007</v>
      </c>
      <c r="AE400" s="670">
        <f>AA400*0.38*0.9*SQRT(3)</f>
        <v>0.47388910095084491</v>
      </c>
      <c r="AF400" s="670">
        <f>AB400*0.38*0.9*SQRT(3)</f>
        <v>0.90828744348911916</v>
      </c>
      <c r="AG400" s="670">
        <f>AC400*0.38*0.9*SQRT(3)</f>
        <v>0.61210675539484127</v>
      </c>
      <c r="AH400" s="670">
        <f>MAX(Z400:AC403)</f>
        <v>1.5333333333333334</v>
      </c>
      <c r="AI400" s="670">
        <f>AH400*0.38*0.9*SQRT(3)</f>
        <v>0.90828744348911916</v>
      </c>
      <c r="AJ400" s="670">
        <f>D400-AI400</f>
        <v>224.09171255651088</v>
      </c>
    </row>
    <row r="401" spans="1:36" ht="18.75" x14ac:dyDescent="0.25">
      <c r="A401" s="668"/>
      <c r="B401" s="668"/>
      <c r="C401" s="674"/>
      <c r="D401" s="668"/>
      <c r="E401" s="180"/>
      <c r="F401" s="180"/>
      <c r="G401" s="180"/>
      <c r="H401" s="180"/>
      <c r="I401" s="180"/>
      <c r="J401" s="180"/>
      <c r="K401" s="180"/>
      <c r="L401" s="181"/>
      <c r="M401" s="181"/>
      <c r="N401" s="181"/>
      <c r="O401" s="181"/>
      <c r="P401" s="181"/>
      <c r="Q401" s="181"/>
      <c r="R401" s="182"/>
      <c r="S401" s="182"/>
      <c r="T401" s="182"/>
      <c r="U401" s="182"/>
      <c r="V401" s="183">
        <f t="shared" si="117"/>
        <v>0</v>
      </c>
      <c r="W401" s="183">
        <f t="shared" si="118"/>
        <v>0</v>
      </c>
      <c r="X401" s="183">
        <f t="shared" si="119"/>
        <v>0</v>
      </c>
      <c r="Y401" s="184">
        <f t="shared" si="120"/>
        <v>0</v>
      </c>
      <c r="Z401" s="671"/>
      <c r="AA401" s="671"/>
      <c r="AB401" s="671"/>
      <c r="AC401" s="671"/>
      <c r="AD401" s="671"/>
      <c r="AE401" s="671"/>
      <c r="AF401" s="671"/>
      <c r="AG401" s="671"/>
      <c r="AH401" s="671"/>
      <c r="AI401" s="671"/>
      <c r="AJ401" s="671"/>
    </row>
    <row r="402" spans="1:36" ht="18.75" x14ac:dyDescent="0.25">
      <c r="A402" s="668"/>
      <c r="B402" s="668"/>
      <c r="C402" s="674"/>
      <c r="D402" s="668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6"/>
      <c r="S402" s="186"/>
      <c r="T402" s="186"/>
      <c r="U402" s="186"/>
      <c r="V402" s="183">
        <f t="shared" si="117"/>
        <v>0</v>
      </c>
      <c r="W402" s="183">
        <f t="shared" si="118"/>
        <v>0</v>
      </c>
      <c r="X402" s="183">
        <f t="shared" si="119"/>
        <v>0</v>
      </c>
      <c r="Y402" s="184">
        <f t="shared" si="120"/>
        <v>0</v>
      </c>
      <c r="Z402" s="671"/>
      <c r="AA402" s="671"/>
      <c r="AB402" s="671"/>
      <c r="AC402" s="671"/>
      <c r="AD402" s="671"/>
      <c r="AE402" s="671"/>
      <c r="AF402" s="671"/>
      <c r="AG402" s="671"/>
      <c r="AH402" s="671"/>
      <c r="AI402" s="671"/>
      <c r="AJ402" s="671"/>
    </row>
    <row r="403" spans="1:36" ht="19.5" thickBot="1" x14ac:dyDescent="0.3">
      <c r="A403" s="669"/>
      <c r="B403" s="669"/>
      <c r="C403" s="675"/>
      <c r="D403" s="669"/>
      <c r="E403" s="192"/>
      <c r="F403" s="192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3"/>
      <c r="S403" s="193"/>
      <c r="T403" s="193"/>
      <c r="U403" s="193"/>
      <c r="V403" s="194">
        <f t="shared" si="117"/>
        <v>0</v>
      </c>
      <c r="W403" s="194">
        <f t="shared" si="118"/>
        <v>0</v>
      </c>
      <c r="X403" s="194">
        <f t="shared" si="119"/>
        <v>0</v>
      </c>
      <c r="Y403" s="195">
        <f t="shared" si="120"/>
        <v>0</v>
      </c>
      <c r="Z403" s="672"/>
      <c r="AA403" s="672"/>
      <c r="AB403" s="672"/>
      <c r="AC403" s="672"/>
      <c r="AD403" s="672"/>
      <c r="AE403" s="672"/>
      <c r="AF403" s="672"/>
      <c r="AG403" s="672"/>
      <c r="AH403" s="672"/>
      <c r="AI403" s="672"/>
      <c r="AJ403" s="672"/>
    </row>
    <row r="404" spans="1:36" ht="18.75" x14ac:dyDescent="0.25">
      <c r="A404" s="667">
        <v>25</v>
      </c>
      <c r="B404" s="667" t="s">
        <v>399</v>
      </c>
      <c r="C404" s="673" t="s">
        <v>104</v>
      </c>
      <c r="D404" s="667">
        <f>250*0.9</f>
        <v>225</v>
      </c>
      <c r="E404" s="175" t="s">
        <v>400</v>
      </c>
      <c r="F404" s="175">
        <v>0</v>
      </c>
      <c r="G404" s="175">
        <v>0</v>
      </c>
      <c r="H404" s="175">
        <v>0</v>
      </c>
      <c r="I404" s="175">
        <v>0</v>
      </c>
      <c r="J404" s="175">
        <v>0</v>
      </c>
      <c r="K404" s="175">
        <v>0</v>
      </c>
      <c r="L404" s="176"/>
      <c r="M404" s="176"/>
      <c r="N404" s="176"/>
      <c r="O404" s="176"/>
      <c r="P404" s="176"/>
      <c r="Q404" s="176"/>
      <c r="R404" s="177">
        <v>380</v>
      </c>
      <c r="S404" s="177">
        <v>380</v>
      </c>
      <c r="T404" s="177">
        <v>380</v>
      </c>
      <c r="U404" s="177">
        <v>380</v>
      </c>
      <c r="V404" s="178">
        <f t="shared" si="117"/>
        <v>0</v>
      </c>
      <c r="W404" s="178">
        <f t="shared" si="118"/>
        <v>0</v>
      </c>
      <c r="X404" s="178">
        <f t="shared" si="119"/>
        <v>0</v>
      </c>
      <c r="Y404" s="179">
        <f t="shared" si="120"/>
        <v>0</v>
      </c>
      <c r="Z404" s="670">
        <f>SUM(V404:V407)</f>
        <v>0</v>
      </c>
      <c r="AA404" s="670">
        <f t="shared" ref="AA404" si="127">SUM(W404:W407)</f>
        <v>0</v>
      </c>
      <c r="AB404" s="670">
        <f t="shared" ref="AB404" si="128">SUM(X404:X407)</f>
        <v>0</v>
      </c>
      <c r="AC404" s="670">
        <f t="shared" ref="AC404" si="129">SUM(Y404:Y407)</f>
        <v>0</v>
      </c>
      <c r="AD404" s="670">
        <f>Z404*0.38*0.9*SQRT(3)</f>
        <v>0</v>
      </c>
      <c r="AE404" s="670">
        <f>AA404*0.38*0.9*SQRT(3)</f>
        <v>0</v>
      </c>
      <c r="AF404" s="670">
        <f>AB404*0.38*0.9*SQRT(3)</f>
        <v>0</v>
      </c>
      <c r="AG404" s="670">
        <f>AC404*0.38*0.9*SQRT(3)</f>
        <v>0</v>
      </c>
      <c r="AH404" s="670">
        <f>MAX(Z404:AC407)</f>
        <v>0</v>
      </c>
      <c r="AI404" s="670">
        <f>AH404*0.38*0.9*SQRT(3)</f>
        <v>0</v>
      </c>
      <c r="AJ404" s="670">
        <f>D404-AI404</f>
        <v>225</v>
      </c>
    </row>
    <row r="405" spans="1:36" ht="18.75" x14ac:dyDescent="0.25">
      <c r="A405" s="668"/>
      <c r="B405" s="668"/>
      <c r="C405" s="674"/>
      <c r="D405" s="668"/>
      <c r="E405" s="180"/>
      <c r="F405" s="180"/>
      <c r="G405" s="180"/>
      <c r="H405" s="180"/>
      <c r="I405" s="180"/>
      <c r="J405" s="180"/>
      <c r="K405" s="180"/>
      <c r="L405" s="181"/>
      <c r="M405" s="181"/>
      <c r="N405" s="181"/>
      <c r="O405" s="181"/>
      <c r="P405" s="181"/>
      <c r="Q405" s="181"/>
      <c r="R405" s="182"/>
      <c r="S405" s="182"/>
      <c r="T405" s="182"/>
      <c r="U405" s="182"/>
      <c r="V405" s="183">
        <f t="shared" si="117"/>
        <v>0</v>
      </c>
      <c r="W405" s="183">
        <f t="shared" si="118"/>
        <v>0</v>
      </c>
      <c r="X405" s="183">
        <f t="shared" si="119"/>
        <v>0</v>
      </c>
      <c r="Y405" s="184">
        <f t="shared" si="120"/>
        <v>0</v>
      </c>
      <c r="Z405" s="671"/>
      <c r="AA405" s="671"/>
      <c r="AB405" s="671"/>
      <c r="AC405" s="671"/>
      <c r="AD405" s="671"/>
      <c r="AE405" s="671"/>
      <c r="AF405" s="671"/>
      <c r="AG405" s="671"/>
      <c r="AH405" s="671"/>
      <c r="AI405" s="671"/>
      <c r="AJ405" s="671"/>
    </row>
    <row r="406" spans="1:36" ht="18.75" x14ac:dyDescent="0.25">
      <c r="A406" s="668"/>
      <c r="B406" s="668"/>
      <c r="C406" s="674"/>
      <c r="D406" s="668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5"/>
      <c r="Q406" s="185"/>
      <c r="R406" s="186"/>
      <c r="S406" s="186"/>
      <c r="T406" s="186"/>
      <c r="U406" s="186"/>
      <c r="V406" s="183">
        <f t="shared" si="117"/>
        <v>0</v>
      </c>
      <c r="W406" s="183">
        <f t="shared" si="118"/>
        <v>0</v>
      </c>
      <c r="X406" s="183">
        <f t="shared" si="119"/>
        <v>0</v>
      </c>
      <c r="Y406" s="184">
        <f t="shared" si="120"/>
        <v>0</v>
      </c>
      <c r="Z406" s="671"/>
      <c r="AA406" s="671"/>
      <c r="AB406" s="671"/>
      <c r="AC406" s="671"/>
      <c r="AD406" s="671"/>
      <c r="AE406" s="671"/>
      <c r="AF406" s="671"/>
      <c r="AG406" s="671"/>
      <c r="AH406" s="671"/>
      <c r="AI406" s="671"/>
      <c r="AJ406" s="671"/>
    </row>
    <row r="407" spans="1:36" ht="19.5" thickBot="1" x14ac:dyDescent="0.3">
      <c r="A407" s="669"/>
      <c r="B407" s="669"/>
      <c r="C407" s="675"/>
      <c r="D407" s="669"/>
      <c r="E407" s="192"/>
      <c r="F407" s="192"/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3"/>
      <c r="S407" s="193"/>
      <c r="T407" s="193"/>
      <c r="U407" s="193"/>
      <c r="V407" s="194">
        <f t="shared" si="117"/>
        <v>0</v>
      </c>
      <c r="W407" s="194">
        <f t="shared" si="118"/>
        <v>0</v>
      </c>
      <c r="X407" s="194">
        <f t="shared" si="119"/>
        <v>0</v>
      </c>
      <c r="Y407" s="195">
        <f t="shared" si="120"/>
        <v>0</v>
      </c>
      <c r="Z407" s="672"/>
      <c r="AA407" s="672"/>
      <c r="AB407" s="672"/>
      <c r="AC407" s="672"/>
      <c r="AD407" s="672"/>
      <c r="AE407" s="672"/>
      <c r="AF407" s="672"/>
      <c r="AG407" s="672"/>
      <c r="AH407" s="672"/>
      <c r="AI407" s="672"/>
      <c r="AJ407" s="672"/>
    </row>
    <row r="408" spans="1:36" ht="18.75" x14ac:dyDescent="0.25">
      <c r="A408" s="667">
        <v>26</v>
      </c>
      <c r="B408" s="667" t="s">
        <v>401</v>
      </c>
      <c r="C408" s="667" t="s">
        <v>61</v>
      </c>
      <c r="D408" s="667">
        <f>400*0.9</f>
        <v>360</v>
      </c>
      <c r="E408" s="175" t="s">
        <v>402</v>
      </c>
      <c r="F408" s="175">
        <v>1.1000000000000001</v>
      </c>
      <c r="G408" s="175">
        <v>2</v>
      </c>
      <c r="H408" s="175">
        <v>3.3</v>
      </c>
      <c r="I408" s="175">
        <v>1.5</v>
      </c>
      <c r="J408" s="175">
        <v>2</v>
      </c>
      <c r="K408" s="175">
        <v>3.2</v>
      </c>
      <c r="L408" s="176">
        <v>20.100000000000001</v>
      </c>
      <c r="M408" s="176">
        <v>23.3</v>
      </c>
      <c r="N408" s="176">
        <v>28.5</v>
      </c>
      <c r="O408" s="176">
        <v>18.399999999999999</v>
      </c>
      <c r="P408" s="176">
        <v>25.2</v>
      </c>
      <c r="Q408" s="176">
        <v>24.8</v>
      </c>
      <c r="R408" s="177">
        <v>380</v>
      </c>
      <c r="S408" s="177">
        <v>380</v>
      </c>
      <c r="T408" s="177">
        <v>380</v>
      </c>
      <c r="U408" s="177">
        <v>380</v>
      </c>
      <c r="V408" s="178">
        <f t="shared" si="117"/>
        <v>2.1333333333333333</v>
      </c>
      <c r="W408" s="178">
        <f t="shared" si="118"/>
        <v>2.2333333333333334</v>
      </c>
      <c r="X408" s="178">
        <f t="shared" si="119"/>
        <v>23.966666666666669</v>
      </c>
      <c r="Y408" s="179">
        <f t="shared" si="120"/>
        <v>22.799999999999997</v>
      </c>
      <c r="Z408" s="670">
        <f>SUM(V408:V411)</f>
        <v>2.1333333333333333</v>
      </c>
      <c r="AA408" s="670">
        <f t="shared" ref="AA408" si="130">SUM(W408:W411)</f>
        <v>2.2333333333333334</v>
      </c>
      <c r="AB408" s="670">
        <f t="shared" ref="AB408" si="131">SUM(X408:X411)</f>
        <v>23.966666666666669</v>
      </c>
      <c r="AC408" s="670">
        <f t="shared" ref="AC408" si="132">SUM(Y408:Y411)</f>
        <v>22.799999999999997</v>
      </c>
      <c r="AD408" s="670">
        <f>Z408*0.38*0.9*SQRT(3)</f>
        <v>1.2637042692022529</v>
      </c>
      <c r="AE408" s="670">
        <f>AA408*0.38*0.9*SQRT(3)</f>
        <v>1.3229404068211084</v>
      </c>
      <c r="AF408" s="670">
        <f>AB408*0.38*0.9*SQRT(3)</f>
        <v>14.196927649319061</v>
      </c>
      <c r="AG408" s="670">
        <f>AC408*0.38*0.9*SQRT(3)</f>
        <v>13.505839377099077</v>
      </c>
      <c r="AH408" s="670">
        <f>MAX(Z408:AC411)</f>
        <v>23.966666666666669</v>
      </c>
      <c r="AI408" s="670">
        <f>AH408*0.38*0.9*SQRT(3)</f>
        <v>14.196927649319061</v>
      </c>
      <c r="AJ408" s="670">
        <f>D408-AI408</f>
        <v>345.80307235068096</v>
      </c>
    </row>
    <row r="409" spans="1:36" ht="18.75" x14ac:dyDescent="0.25">
      <c r="A409" s="668"/>
      <c r="B409" s="668"/>
      <c r="C409" s="668"/>
      <c r="D409" s="668"/>
      <c r="E409" s="180"/>
      <c r="F409" s="180"/>
      <c r="G409" s="180"/>
      <c r="H409" s="180"/>
      <c r="I409" s="180"/>
      <c r="J409" s="180"/>
      <c r="K409" s="180"/>
      <c r="L409" s="181"/>
      <c r="M409" s="181"/>
      <c r="N409" s="181"/>
      <c r="O409" s="181"/>
      <c r="P409" s="181"/>
      <c r="Q409" s="181"/>
      <c r="R409" s="182"/>
      <c r="S409" s="182"/>
      <c r="T409" s="182"/>
      <c r="U409" s="182"/>
      <c r="V409" s="183">
        <f t="shared" si="117"/>
        <v>0</v>
      </c>
      <c r="W409" s="183">
        <f t="shared" si="118"/>
        <v>0</v>
      </c>
      <c r="X409" s="183">
        <f t="shared" si="119"/>
        <v>0</v>
      </c>
      <c r="Y409" s="184">
        <f t="shared" si="120"/>
        <v>0</v>
      </c>
      <c r="Z409" s="671"/>
      <c r="AA409" s="671"/>
      <c r="AB409" s="671"/>
      <c r="AC409" s="671"/>
      <c r="AD409" s="671"/>
      <c r="AE409" s="671"/>
      <c r="AF409" s="671"/>
      <c r="AG409" s="671"/>
      <c r="AH409" s="671"/>
      <c r="AI409" s="671"/>
      <c r="AJ409" s="671"/>
    </row>
    <row r="410" spans="1:36" ht="18.75" x14ac:dyDescent="0.25">
      <c r="A410" s="668"/>
      <c r="B410" s="668"/>
      <c r="C410" s="668"/>
      <c r="D410" s="668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  <c r="R410" s="186"/>
      <c r="S410" s="186"/>
      <c r="T410" s="186"/>
      <c r="U410" s="186"/>
      <c r="V410" s="183">
        <f t="shared" si="117"/>
        <v>0</v>
      </c>
      <c r="W410" s="183">
        <f t="shared" si="118"/>
        <v>0</v>
      </c>
      <c r="X410" s="183">
        <f t="shared" si="119"/>
        <v>0</v>
      </c>
      <c r="Y410" s="184">
        <f t="shared" si="120"/>
        <v>0</v>
      </c>
      <c r="Z410" s="671"/>
      <c r="AA410" s="671"/>
      <c r="AB410" s="671"/>
      <c r="AC410" s="671"/>
      <c r="AD410" s="671"/>
      <c r="AE410" s="671"/>
      <c r="AF410" s="671"/>
      <c r="AG410" s="671"/>
      <c r="AH410" s="671"/>
      <c r="AI410" s="671"/>
      <c r="AJ410" s="671"/>
    </row>
    <row r="411" spans="1:36" ht="19.5" thickBot="1" x14ac:dyDescent="0.3">
      <c r="A411" s="669"/>
      <c r="B411" s="669"/>
      <c r="C411" s="669"/>
      <c r="D411" s="669"/>
      <c r="E411" s="192"/>
      <c r="F411" s="192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3"/>
      <c r="S411" s="193"/>
      <c r="T411" s="193"/>
      <c r="U411" s="193"/>
      <c r="V411" s="194">
        <f t="shared" si="117"/>
        <v>0</v>
      </c>
      <c r="W411" s="194">
        <f t="shared" si="118"/>
        <v>0</v>
      </c>
      <c r="X411" s="194">
        <f t="shared" si="119"/>
        <v>0</v>
      </c>
      <c r="Y411" s="195">
        <f t="shared" si="120"/>
        <v>0</v>
      </c>
      <c r="Z411" s="672"/>
      <c r="AA411" s="672"/>
      <c r="AB411" s="672"/>
      <c r="AC411" s="672"/>
      <c r="AD411" s="672"/>
      <c r="AE411" s="672"/>
      <c r="AF411" s="672"/>
      <c r="AG411" s="672"/>
      <c r="AH411" s="672"/>
      <c r="AI411" s="672"/>
      <c r="AJ411" s="672"/>
    </row>
    <row r="412" spans="1:36" ht="18.75" x14ac:dyDescent="0.25">
      <c r="A412" s="667">
        <v>27</v>
      </c>
      <c r="B412" s="667" t="s">
        <v>403</v>
      </c>
      <c r="C412" s="667" t="s">
        <v>104</v>
      </c>
      <c r="D412" s="667">
        <f>250*0.9</f>
        <v>225</v>
      </c>
      <c r="E412" s="175" t="s">
        <v>397</v>
      </c>
      <c r="F412" s="175">
        <v>8.4</v>
      </c>
      <c r="G412" s="175">
        <v>5.7</v>
      </c>
      <c r="H412" s="175">
        <v>3.8</v>
      </c>
      <c r="I412" s="175">
        <v>2.6</v>
      </c>
      <c r="J412" s="175">
        <v>3.4</v>
      </c>
      <c r="K412" s="175">
        <v>2.1</v>
      </c>
      <c r="L412" s="176"/>
      <c r="M412" s="176"/>
      <c r="N412" s="176"/>
      <c r="O412" s="176"/>
      <c r="P412" s="176"/>
      <c r="Q412" s="176"/>
      <c r="R412" s="177">
        <v>380</v>
      </c>
      <c r="S412" s="177">
        <v>380</v>
      </c>
      <c r="T412" s="177">
        <v>380</v>
      </c>
      <c r="U412" s="177">
        <v>380</v>
      </c>
      <c r="V412" s="178">
        <f t="shared" si="117"/>
        <v>5.9666666666666677</v>
      </c>
      <c r="W412" s="178">
        <f t="shared" si="118"/>
        <v>2.6999999999999997</v>
      </c>
      <c r="X412" s="178">
        <f t="shared" si="119"/>
        <v>0</v>
      </c>
      <c r="Y412" s="179">
        <f t="shared" si="120"/>
        <v>0</v>
      </c>
      <c r="Z412" s="670">
        <f>SUM(V412:V415)</f>
        <v>5.9666666666666677</v>
      </c>
      <c r="AA412" s="670">
        <f t="shared" ref="AA412" si="133">SUM(W412:W415)</f>
        <v>2.6999999999999997</v>
      </c>
      <c r="AB412" s="670">
        <f t="shared" ref="AB412" si="134">SUM(X412:X415)</f>
        <v>0</v>
      </c>
      <c r="AC412" s="670">
        <f t="shared" ref="AC412" si="135">SUM(Y412:Y415)</f>
        <v>0</v>
      </c>
      <c r="AD412" s="670">
        <f>Z412*0.38*0.9*SQRT(3)</f>
        <v>3.5344228779250515</v>
      </c>
      <c r="AE412" s="670">
        <f>AA412*0.38*0.9*SQRT(3)</f>
        <v>1.5993757157091011</v>
      </c>
      <c r="AF412" s="670">
        <f>AB412*0.38*0.9*SQRT(3)</f>
        <v>0</v>
      </c>
      <c r="AG412" s="670">
        <f>AC412*0.38*0.9*SQRT(3)</f>
        <v>0</v>
      </c>
      <c r="AH412" s="670">
        <f>MAX(Z412:AC415)</f>
        <v>5.9666666666666677</v>
      </c>
      <c r="AI412" s="670">
        <f>AH412*0.38*0.9*SQRT(3)</f>
        <v>3.5344228779250515</v>
      </c>
      <c r="AJ412" s="670">
        <f>D412-AI412</f>
        <v>221.46557712207496</v>
      </c>
    </row>
    <row r="413" spans="1:36" ht="18.75" x14ac:dyDescent="0.25">
      <c r="A413" s="668"/>
      <c r="B413" s="668"/>
      <c r="C413" s="668"/>
      <c r="D413" s="668"/>
      <c r="E413" s="180"/>
      <c r="F413" s="180"/>
      <c r="G413" s="180"/>
      <c r="H413" s="180"/>
      <c r="I413" s="180"/>
      <c r="J413" s="180"/>
      <c r="K413" s="180"/>
      <c r="L413" s="181"/>
      <c r="M413" s="181"/>
      <c r="N413" s="181"/>
      <c r="O413" s="181"/>
      <c r="P413" s="181"/>
      <c r="Q413" s="181"/>
      <c r="R413" s="182"/>
      <c r="S413" s="182"/>
      <c r="T413" s="182"/>
      <c r="U413" s="182"/>
      <c r="V413" s="183">
        <f t="shared" si="117"/>
        <v>0</v>
      </c>
      <c r="W413" s="183">
        <f t="shared" si="118"/>
        <v>0</v>
      </c>
      <c r="X413" s="183">
        <f t="shared" si="119"/>
        <v>0</v>
      </c>
      <c r="Y413" s="184">
        <f t="shared" si="120"/>
        <v>0</v>
      </c>
      <c r="Z413" s="671"/>
      <c r="AA413" s="671"/>
      <c r="AB413" s="671"/>
      <c r="AC413" s="671"/>
      <c r="AD413" s="671"/>
      <c r="AE413" s="671"/>
      <c r="AF413" s="671"/>
      <c r="AG413" s="671"/>
      <c r="AH413" s="671"/>
      <c r="AI413" s="671"/>
      <c r="AJ413" s="671"/>
    </row>
    <row r="414" spans="1:36" ht="18.75" x14ac:dyDescent="0.25">
      <c r="A414" s="668"/>
      <c r="B414" s="668"/>
      <c r="C414" s="668"/>
      <c r="D414" s="668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6"/>
      <c r="S414" s="186"/>
      <c r="T414" s="186"/>
      <c r="U414" s="186"/>
      <c r="V414" s="183">
        <f t="shared" si="117"/>
        <v>0</v>
      </c>
      <c r="W414" s="183">
        <f t="shared" si="118"/>
        <v>0</v>
      </c>
      <c r="X414" s="183">
        <f t="shared" si="119"/>
        <v>0</v>
      </c>
      <c r="Y414" s="184">
        <f t="shared" si="120"/>
        <v>0</v>
      </c>
      <c r="Z414" s="671"/>
      <c r="AA414" s="671"/>
      <c r="AB414" s="671"/>
      <c r="AC414" s="671"/>
      <c r="AD414" s="671"/>
      <c r="AE414" s="671"/>
      <c r="AF414" s="671"/>
      <c r="AG414" s="671"/>
      <c r="AH414" s="671"/>
      <c r="AI414" s="671"/>
      <c r="AJ414" s="671"/>
    </row>
    <row r="415" spans="1:36" ht="19.5" thickBot="1" x14ac:dyDescent="0.3">
      <c r="A415" s="669"/>
      <c r="B415" s="669"/>
      <c r="C415" s="669"/>
      <c r="D415" s="669"/>
      <c r="E415" s="192"/>
      <c r="F415" s="192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3"/>
      <c r="S415" s="193"/>
      <c r="T415" s="193"/>
      <c r="U415" s="193"/>
      <c r="V415" s="194">
        <f t="shared" si="117"/>
        <v>0</v>
      </c>
      <c r="W415" s="194">
        <f t="shared" si="118"/>
        <v>0</v>
      </c>
      <c r="X415" s="194">
        <f t="shared" si="119"/>
        <v>0</v>
      </c>
      <c r="Y415" s="195">
        <f t="shared" si="120"/>
        <v>0</v>
      </c>
      <c r="Z415" s="672"/>
      <c r="AA415" s="672"/>
      <c r="AB415" s="672"/>
      <c r="AC415" s="672"/>
      <c r="AD415" s="672"/>
      <c r="AE415" s="672"/>
      <c r="AF415" s="672"/>
      <c r="AG415" s="672"/>
      <c r="AH415" s="672"/>
      <c r="AI415" s="672"/>
      <c r="AJ415" s="672"/>
    </row>
    <row r="416" spans="1:36" ht="18.75" x14ac:dyDescent="0.25">
      <c r="A416" s="667">
        <v>28</v>
      </c>
      <c r="B416" s="667" t="s">
        <v>404</v>
      </c>
      <c r="C416" s="667" t="s">
        <v>257</v>
      </c>
      <c r="D416" s="667">
        <f>63*0.9</f>
        <v>56.7</v>
      </c>
      <c r="E416" s="175" t="s">
        <v>405</v>
      </c>
      <c r="F416" s="175">
        <v>0.9</v>
      </c>
      <c r="G416" s="175">
        <v>2.1</v>
      </c>
      <c r="H416" s="175">
        <v>2.2999999999999998</v>
      </c>
      <c r="I416" s="175">
        <v>0</v>
      </c>
      <c r="J416" s="175">
        <v>0.4</v>
      </c>
      <c r="K416" s="175">
        <v>0.9</v>
      </c>
      <c r="L416" s="176">
        <v>1.3</v>
      </c>
      <c r="M416" s="176">
        <v>2.2999999999999998</v>
      </c>
      <c r="N416" s="176">
        <v>9.8000000000000007</v>
      </c>
      <c r="O416" s="176">
        <v>2.2000000000000002</v>
      </c>
      <c r="P416" s="176">
        <v>2.1</v>
      </c>
      <c r="Q416" s="176">
        <v>11.3</v>
      </c>
      <c r="R416" s="177">
        <v>380</v>
      </c>
      <c r="S416" s="177">
        <v>380</v>
      </c>
      <c r="T416" s="177">
        <v>380</v>
      </c>
      <c r="U416" s="177">
        <v>380</v>
      </c>
      <c r="V416" s="178">
        <f t="shared" si="117"/>
        <v>1.7666666666666666</v>
      </c>
      <c r="W416" s="178">
        <f t="shared" si="118"/>
        <v>0.65</v>
      </c>
      <c r="X416" s="178">
        <f t="shared" si="119"/>
        <v>4.4666666666666668</v>
      </c>
      <c r="Y416" s="179">
        <f t="shared" si="120"/>
        <v>5.2</v>
      </c>
      <c r="Z416" s="670">
        <f>SUM(V416:V419)</f>
        <v>1.7666666666666666</v>
      </c>
      <c r="AA416" s="670">
        <f t="shared" ref="AA416" si="136">SUM(W416:W419)</f>
        <v>0.65</v>
      </c>
      <c r="AB416" s="670">
        <f t="shared" ref="AB416" si="137">SUM(X416:X419)</f>
        <v>4.4666666666666668</v>
      </c>
      <c r="AC416" s="670">
        <f t="shared" ref="AC416" si="138">SUM(Y416:Y419)</f>
        <v>5.2</v>
      </c>
      <c r="AD416" s="670">
        <f>Z416*0.38*0.9*SQRT(3)</f>
        <v>1.0465050979331156</v>
      </c>
      <c r="AE416" s="670">
        <f>AA416*0.38*0.9*SQRT(3)</f>
        <v>0.38503489452256145</v>
      </c>
      <c r="AF416" s="670">
        <f>AB416*0.38*0.9*SQRT(3)</f>
        <v>2.6458808136422167</v>
      </c>
      <c r="AG416" s="670">
        <f>AC416*0.38*0.9*SQRT(3)</f>
        <v>3.0802791561804916</v>
      </c>
      <c r="AH416" s="670">
        <f>MAX(Z416:AC419)</f>
        <v>5.2</v>
      </c>
      <c r="AI416" s="670">
        <f>AH416*0.38*0.9*SQRT(3)</f>
        <v>3.0802791561804916</v>
      </c>
      <c r="AJ416" s="670">
        <f>D416-AI416</f>
        <v>53.619720843819508</v>
      </c>
    </row>
    <row r="417" spans="1:36" ht="18.75" x14ac:dyDescent="0.25">
      <c r="A417" s="668"/>
      <c r="B417" s="668"/>
      <c r="C417" s="668"/>
      <c r="D417" s="668"/>
      <c r="E417" s="180"/>
      <c r="F417" s="180"/>
      <c r="G417" s="180"/>
      <c r="H417" s="180"/>
      <c r="I417" s="180"/>
      <c r="J417" s="180"/>
      <c r="K417" s="180"/>
      <c r="L417" s="181"/>
      <c r="M417" s="181"/>
      <c r="N417" s="181"/>
      <c r="O417" s="181"/>
      <c r="P417" s="181"/>
      <c r="Q417" s="181"/>
      <c r="R417" s="182"/>
      <c r="S417" s="182"/>
      <c r="T417" s="182"/>
      <c r="U417" s="182"/>
      <c r="V417" s="183">
        <f t="shared" si="117"/>
        <v>0</v>
      </c>
      <c r="W417" s="183">
        <f t="shared" si="118"/>
        <v>0</v>
      </c>
      <c r="X417" s="183">
        <f t="shared" si="119"/>
        <v>0</v>
      </c>
      <c r="Y417" s="184">
        <f t="shared" si="120"/>
        <v>0</v>
      </c>
      <c r="Z417" s="671"/>
      <c r="AA417" s="671"/>
      <c r="AB417" s="671"/>
      <c r="AC417" s="671"/>
      <c r="AD417" s="671"/>
      <c r="AE417" s="671"/>
      <c r="AF417" s="671"/>
      <c r="AG417" s="671"/>
      <c r="AH417" s="671"/>
      <c r="AI417" s="671"/>
      <c r="AJ417" s="671"/>
    </row>
    <row r="418" spans="1:36" ht="18.75" x14ac:dyDescent="0.25">
      <c r="A418" s="668"/>
      <c r="B418" s="668"/>
      <c r="C418" s="668"/>
      <c r="D418" s="668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6"/>
      <c r="S418" s="186"/>
      <c r="T418" s="186"/>
      <c r="U418" s="186"/>
      <c r="V418" s="183">
        <f t="shared" si="117"/>
        <v>0</v>
      </c>
      <c r="W418" s="183">
        <f t="shared" si="118"/>
        <v>0</v>
      </c>
      <c r="X418" s="183">
        <f t="shared" si="119"/>
        <v>0</v>
      </c>
      <c r="Y418" s="184">
        <f t="shared" si="120"/>
        <v>0</v>
      </c>
      <c r="Z418" s="671"/>
      <c r="AA418" s="671"/>
      <c r="AB418" s="671"/>
      <c r="AC418" s="671"/>
      <c r="AD418" s="671"/>
      <c r="AE418" s="671"/>
      <c r="AF418" s="671"/>
      <c r="AG418" s="671"/>
      <c r="AH418" s="671"/>
      <c r="AI418" s="671"/>
      <c r="AJ418" s="671"/>
    </row>
    <row r="419" spans="1:36" ht="19.5" thickBot="1" x14ac:dyDescent="0.3">
      <c r="A419" s="669"/>
      <c r="B419" s="669"/>
      <c r="C419" s="669"/>
      <c r="D419" s="669"/>
      <c r="E419" s="192"/>
      <c r="F419" s="192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3"/>
      <c r="S419" s="193"/>
      <c r="T419" s="193"/>
      <c r="U419" s="193"/>
      <c r="V419" s="194">
        <f t="shared" si="117"/>
        <v>0</v>
      </c>
      <c r="W419" s="194">
        <f t="shared" si="118"/>
        <v>0</v>
      </c>
      <c r="X419" s="194">
        <f t="shared" si="119"/>
        <v>0</v>
      </c>
      <c r="Y419" s="195">
        <f t="shared" si="120"/>
        <v>0</v>
      </c>
      <c r="Z419" s="672"/>
      <c r="AA419" s="672"/>
      <c r="AB419" s="672"/>
      <c r="AC419" s="672"/>
      <c r="AD419" s="672"/>
      <c r="AE419" s="672"/>
      <c r="AF419" s="672"/>
      <c r="AG419" s="672"/>
      <c r="AH419" s="672"/>
      <c r="AI419" s="672"/>
      <c r="AJ419" s="672"/>
    </row>
    <row r="420" spans="1:36" ht="18.75" x14ac:dyDescent="0.25">
      <c r="A420" s="667">
        <v>29</v>
      </c>
      <c r="B420" s="667" t="s">
        <v>406</v>
      </c>
      <c r="C420" s="667" t="s">
        <v>61</v>
      </c>
      <c r="D420" s="667">
        <f>400*0.9</f>
        <v>360</v>
      </c>
      <c r="E420" s="175" t="s">
        <v>407</v>
      </c>
      <c r="F420" s="175">
        <v>180</v>
      </c>
      <c r="G420" s="175">
        <v>165</v>
      </c>
      <c r="H420" s="175">
        <v>210</v>
      </c>
      <c r="I420" s="175">
        <v>230</v>
      </c>
      <c r="J420" s="175">
        <v>190</v>
      </c>
      <c r="K420" s="175">
        <v>170</v>
      </c>
      <c r="L420" s="176">
        <v>80</v>
      </c>
      <c r="M420" s="176">
        <v>91.3</v>
      </c>
      <c r="N420" s="176">
        <v>85.4</v>
      </c>
      <c r="O420" s="176">
        <v>50.1</v>
      </c>
      <c r="P420" s="176">
        <v>63.4</v>
      </c>
      <c r="Q420" s="176">
        <v>54.1</v>
      </c>
      <c r="R420" s="177">
        <v>380</v>
      </c>
      <c r="S420" s="177">
        <v>380</v>
      </c>
      <c r="T420" s="177">
        <v>380</v>
      </c>
      <c r="U420" s="177">
        <v>380</v>
      </c>
      <c r="V420" s="178">
        <f t="shared" si="117"/>
        <v>185</v>
      </c>
      <c r="W420" s="178">
        <f t="shared" si="118"/>
        <v>196.66666666666666</v>
      </c>
      <c r="X420" s="178">
        <f t="shared" si="119"/>
        <v>85.566666666666677</v>
      </c>
      <c r="Y420" s="179">
        <f t="shared" si="120"/>
        <v>55.866666666666667</v>
      </c>
      <c r="Z420" s="670">
        <f>SUM(V420:V423)</f>
        <v>185</v>
      </c>
      <c r="AA420" s="670">
        <f t="shared" ref="AA420" si="139">SUM(W420:W423)</f>
        <v>196.66666666666666</v>
      </c>
      <c r="AB420" s="670">
        <f t="shared" ref="AB420" si="140">SUM(X420:X423)</f>
        <v>85.566666666666677</v>
      </c>
      <c r="AC420" s="670">
        <f t="shared" ref="AC420" si="141">SUM(Y420:Y423)</f>
        <v>55.866666666666667</v>
      </c>
      <c r="AD420" s="670">
        <f>Z420*0.38*0.9*SQRT(3)</f>
        <v>109.58685459488285</v>
      </c>
      <c r="AE420" s="670">
        <f>AA420*0.38*0.9*SQRT(3)</f>
        <v>116.4977373170827</v>
      </c>
      <c r="AF420" s="670">
        <f>AB420*0.38*0.9*SQRT(3)</f>
        <v>50.686388422534115</v>
      </c>
      <c r="AG420" s="670">
        <f>AC420*0.38*0.9*SQRT(3)</f>
        <v>33.093255549733996</v>
      </c>
      <c r="AH420" s="670">
        <f>MAX(Z420:AC423)</f>
        <v>196.66666666666666</v>
      </c>
      <c r="AI420" s="670">
        <f>AH420*0.38*0.9*SQRT(3)</f>
        <v>116.4977373170827</v>
      </c>
      <c r="AJ420" s="670">
        <f>D420-AI420</f>
        <v>243.50226268291732</v>
      </c>
    </row>
    <row r="421" spans="1:36" ht="18.75" x14ac:dyDescent="0.25">
      <c r="A421" s="668"/>
      <c r="B421" s="668"/>
      <c r="C421" s="668"/>
      <c r="D421" s="668"/>
      <c r="E421" s="180"/>
      <c r="F421" s="180"/>
      <c r="G421" s="180"/>
      <c r="H421" s="180"/>
      <c r="I421" s="180"/>
      <c r="J421" s="180"/>
      <c r="K421" s="180"/>
      <c r="L421" s="181"/>
      <c r="M421" s="181"/>
      <c r="N421" s="181"/>
      <c r="O421" s="181"/>
      <c r="P421" s="181"/>
      <c r="Q421" s="181"/>
      <c r="R421" s="182"/>
      <c r="S421" s="182"/>
      <c r="T421" s="182"/>
      <c r="U421" s="182"/>
      <c r="V421" s="183">
        <f t="shared" si="117"/>
        <v>0</v>
      </c>
      <c r="W421" s="183">
        <f t="shared" si="118"/>
        <v>0</v>
      </c>
      <c r="X421" s="183">
        <f t="shared" si="119"/>
        <v>0</v>
      </c>
      <c r="Y421" s="184">
        <f t="shared" si="120"/>
        <v>0</v>
      </c>
      <c r="Z421" s="671"/>
      <c r="AA421" s="671"/>
      <c r="AB421" s="671"/>
      <c r="AC421" s="671"/>
      <c r="AD421" s="671"/>
      <c r="AE421" s="671"/>
      <c r="AF421" s="671"/>
      <c r="AG421" s="671"/>
      <c r="AH421" s="671"/>
      <c r="AI421" s="671"/>
      <c r="AJ421" s="671"/>
    </row>
    <row r="422" spans="1:36" ht="18.75" x14ac:dyDescent="0.25">
      <c r="A422" s="668"/>
      <c r="B422" s="668"/>
      <c r="C422" s="668"/>
      <c r="D422" s="668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6"/>
      <c r="S422" s="186"/>
      <c r="T422" s="186"/>
      <c r="U422" s="186"/>
      <c r="V422" s="183">
        <f t="shared" si="117"/>
        <v>0</v>
      </c>
      <c r="W422" s="183">
        <f t="shared" si="118"/>
        <v>0</v>
      </c>
      <c r="X422" s="183">
        <f t="shared" si="119"/>
        <v>0</v>
      </c>
      <c r="Y422" s="184">
        <f t="shared" si="120"/>
        <v>0</v>
      </c>
      <c r="Z422" s="671"/>
      <c r="AA422" s="671"/>
      <c r="AB422" s="671"/>
      <c r="AC422" s="671"/>
      <c r="AD422" s="671"/>
      <c r="AE422" s="671"/>
      <c r="AF422" s="671"/>
      <c r="AG422" s="671"/>
      <c r="AH422" s="671"/>
      <c r="AI422" s="671"/>
      <c r="AJ422" s="671"/>
    </row>
    <row r="423" spans="1:36" ht="19.5" thickBot="1" x14ac:dyDescent="0.3">
      <c r="A423" s="669"/>
      <c r="B423" s="669"/>
      <c r="C423" s="669"/>
      <c r="D423" s="669"/>
      <c r="E423" s="192"/>
      <c r="F423" s="192"/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/>
      <c r="R423" s="193"/>
      <c r="S423" s="193"/>
      <c r="T423" s="193"/>
      <c r="U423" s="193"/>
      <c r="V423" s="194">
        <f t="shared" si="117"/>
        <v>0</v>
      </c>
      <c r="W423" s="194">
        <f t="shared" si="118"/>
        <v>0</v>
      </c>
      <c r="X423" s="194">
        <f t="shared" si="119"/>
        <v>0</v>
      </c>
      <c r="Y423" s="195">
        <f t="shared" si="120"/>
        <v>0</v>
      </c>
      <c r="Z423" s="672"/>
      <c r="AA423" s="672"/>
      <c r="AB423" s="672"/>
      <c r="AC423" s="672"/>
      <c r="AD423" s="672"/>
      <c r="AE423" s="672"/>
      <c r="AF423" s="672"/>
      <c r="AG423" s="672"/>
      <c r="AH423" s="672"/>
      <c r="AI423" s="672"/>
      <c r="AJ423" s="672"/>
    </row>
    <row r="424" spans="1:36" ht="18.75" x14ac:dyDescent="0.25">
      <c r="A424" s="667">
        <v>30</v>
      </c>
      <c r="B424" s="667" t="s">
        <v>408</v>
      </c>
      <c r="C424" s="667" t="s">
        <v>61</v>
      </c>
      <c r="D424" s="667">
        <f>400*0.9</f>
        <v>360</v>
      </c>
      <c r="E424" s="175" t="s">
        <v>409</v>
      </c>
      <c r="F424" s="175">
        <v>156.1</v>
      </c>
      <c r="G424" s="175">
        <v>150</v>
      </c>
      <c r="H424" s="175">
        <v>157</v>
      </c>
      <c r="I424" s="175">
        <v>144</v>
      </c>
      <c r="J424" s="175">
        <v>140</v>
      </c>
      <c r="K424" s="175">
        <v>150</v>
      </c>
      <c r="L424" s="176"/>
      <c r="M424" s="176"/>
      <c r="N424" s="176"/>
      <c r="O424" s="176"/>
      <c r="P424" s="176"/>
      <c r="Q424" s="176"/>
      <c r="R424" s="177">
        <v>380</v>
      </c>
      <c r="S424" s="177">
        <v>380</v>
      </c>
      <c r="T424" s="177">
        <v>380</v>
      </c>
      <c r="U424" s="177">
        <v>380</v>
      </c>
      <c r="V424" s="178">
        <f t="shared" si="117"/>
        <v>154.36666666666667</v>
      </c>
      <c r="W424" s="178">
        <f t="shared" si="118"/>
        <v>144.66666666666666</v>
      </c>
      <c r="X424" s="178">
        <f t="shared" si="119"/>
        <v>0</v>
      </c>
      <c r="Y424" s="179">
        <f t="shared" si="120"/>
        <v>0</v>
      </c>
      <c r="Z424" s="670">
        <f>SUM(V424:V427)</f>
        <v>154.36666666666667</v>
      </c>
      <c r="AA424" s="670">
        <f t="shared" ref="AA424" si="142">SUM(W424:W427)</f>
        <v>144.66666666666666</v>
      </c>
      <c r="AB424" s="670">
        <f t="shared" ref="AB424" si="143">SUM(X424:X427)</f>
        <v>0</v>
      </c>
      <c r="AC424" s="670">
        <f t="shared" ref="AC424" si="144">SUM(Y424:Y427)</f>
        <v>0</v>
      </c>
      <c r="AD424" s="670">
        <f>Z424*0.38*0.9*SQRT(3)</f>
        <v>91.440851104306773</v>
      </c>
      <c r="AE424" s="670">
        <f>AA424*0.38*0.9*SQRT(3)</f>
        <v>85.694945755277772</v>
      </c>
      <c r="AF424" s="670">
        <f>AB424*0.38*0.9*SQRT(3)</f>
        <v>0</v>
      </c>
      <c r="AG424" s="670">
        <f>AC424*0.38*0.9*SQRT(3)</f>
        <v>0</v>
      </c>
      <c r="AH424" s="670">
        <f>MAX(Z424:AC427)</f>
        <v>154.36666666666667</v>
      </c>
      <c r="AI424" s="670">
        <f>AH424*0.38*0.9*SQRT(3)</f>
        <v>91.440851104306773</v>
      </c>
      <c r="AJ424" s="670">
        <f>D424-AI424</f>
        <v>268.55914889569323</v>
      </c>
    </row>
    <row r="425" spans="1:36" ht="18.75" x14ac:dyDescent="0.25">
      <c r="A425" s="668"/>
      <c r="B425" s="668"/>
      <c r="C425" s="668"/>
      <c r="D425" s="668"/>
      <c r="E425" s="180"/>
      <c r="F425" s="180"/>
      <c r="G425" s="180"/>
      <c r="H425" s="180"/>
      <c r="I425" s="180"/>
      <c r="J425" s="180"/>
      <c r="K425" s="180"/>
      <c r="L425" s="181"/>
      <c r="M425" s="181"/>
      <c r="N425" s="181"/>
      <c r="O425" s="181"/>
      <c r="P425" s="181"/>
      <c r="Q425" s="181"/>
      <c r="R425" s="182"/>
      <c r="S425" s="182"/>
      <c r="T425" s="182"/>
      <c r="U425" s="182"/>
      <c r="V425" s="183">
        <f t="shared" si="117"/>
        <v>0</v>
      </c>
      <c r="W425" s="183">
        <f t="shared" si="118"/>
        <v>0</v>
      </c>
      <c r="X425" s="183">
        <f t="shared" si="119"/>
        <v>0</v>
      </c>
      <c r="Y425" s="184">
        <f t="shared" si="120"/>
        <v>0</v>
      </c>
      <c r="Z425" s="671"/>
      <c r="AA425" s="671"/>
      <c r="AB425" s="671"/>
      <c r="AC425" s="671"/>
      <c r="AD425" s="671"/>
      <c r="AE425" s="671"/>
      <c r="AF425" s="671"/>
      <c r="AG425" s="671"/>
      <c r="AH425" s="671"/>
      <c r="AI425" s="671"/>
      <c r="AJ425" s="671"/>
    </row>
    <row r="426" spans="1:36" ht="15" customHeight="1" x14ac:dyDescent="0.25">
      <c r="A426" s="668"/>
      <c r="B426" s="668"/>
      <c r="C426" s="668"/>
      <c r="D426" s="668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6"/>
      <c r="S426" s="186"/>
      <c r="T426" s="186"/>
      <c r="U426" s="186"/>
      <c r="V426" s="183">
        <f t="shared" si="117"/>
        <v>0</v>
      </c>
      <c r="W426" s="183">
        <f t="shared" si="118"/>
        <v>0</v>
      </c>
      <c r="X426" s="183">
        <f t="shared" si="119"/>
        <v>0</v>
      </c>
      <c r="Y426" s="184">
        <f t="shared" si="120"/>
        <v>0</v>
      </c>
      <c r="Z426" s="671"/>
      <c r="AA426" s="671"/>
      <c r="AB426" s="671"/>
      <c r="AC426" s="671"/>
      <c r="AD426" s="671"/>
      <c r="AE426" s="671"/>
      <c r="AF426" s="671"/>
      <c r="AG426" s="671"/>
      <c r="AH426" s="671"/>
      <c r="AI426" s="671"/>
      <c r="AJ426" s="671"/>
    </row>
    <row r="427" spans="1:36" ht="15" customHeight="1" thickBot="1" x14ac:dyDescent="0.3">
      <c r="A427" s="647"/>
      <c r="B427" s="647"/>
      <c r="C427" s="647"/>
      <c r="D427" s="647"/>
      <c r="E427" s="180"/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3"/>
      <c r="S427" s="193"/>
      <c r="T427" s="193"/>
      <c r="U427" s="193"/>
      <c r="V427" s="194">
        <f t="shared" si="117"/>
        <v>0</v>
      </c>
      <c r="W427" s="194">
        <f t="shared" si="118"/>
        <v>0</v>
      </c>
      <c r="X427" s="194">
        <f t="shared" si="119"/>
        <v>0</v>
      </c>
      <c r="Y427" s="195">
        <f t="shared" si="120"/>
        <v>0</v>
      </c>
      <c r="Z427" s="672"/>
      <c r="AA427" s="672"/>
      <c r="AB427" s="672"/>
      <c r="AC427" s="672"/>
      <c r="AD427" s="672"/>
      <c r="AE427" s="672"/>
      <c r="AF427" s="672"/>
      <c r="AG427" s="672"/>
      <c r="AH427" s="672"/>
      <c r="AI427" s="672"/>
      <c r="AJ427" s="672"/>
    </row>
    <row r="428" spans="1:36" ht="18.75" x14ac:dyDescent="0.25">
      <c r="A428" s="667">
        <v>31</v>
      </c>
      <c r="B428" s="667" t="s">
        <v>569</v>
      </c>
      <c r="C428" s="667" t="s">
        <v>104</v>
      </c>
      <c r="D428" s="667">
        <f>250*0.9</f>
        <v>225</v>
      </c>
      <c r="E428" s="175" t="s">
        <v>409</v>
      </c>
      <c r="F428" s="175"/>
      <c r="G428" s="175"/>
      <c r="H428" s="175"/>
      <c r="I428" s="175"/>
      <c r="J428" s="175"/>
      <c r="K428" s="175"/>
      <c r="L428" s="176"/>
      <c r="M428" s="176"/>
      <c r="N428" s="176"/>
      <c r="O428" s="176"/>
      <c r="P428" s="176"/>
      <c r="Q428" s="176"/>
      <c r="R428" s="177">
        <v>380</v>
      </c>
      <c r="S428" s="177">
        <v>380</v>
      </c>
      <c r="T428" s="177">
        <v>380</v>
      </c>
      <c r="U428" s="177">
        <v>380</v>
      </c>
      <c r="V428" s="178">
        <f t="shared" ref="V428:V431" si="145">IF(AND(F428=0,G428=0,H428=0),0,IF(AND(F428=0,G428=0),H428,IF(AND(F428=0,H428=0),G428,IF(AND(G428=0,H428=0),F428,IF(F428=0,(G428+H428)/2,IF(G428=0,(F428+H428)/2,IF(H428=0,(F428+G428)/2,(F428+G428+H428)/3)))))))</f>
        <v>0</v>
      </c>
      <c r="W428" s="178">
        <f t="shared" ref="W428:W431" si="146">IF(AND(I428=0,J428=0,K428=0),0,IF(AND(I428=0,J428=0),K428,IF(AND(I428=0,K428=0),J428,IF(AND(J428=0,K428=0),I428,IF(I428=0,(J428+K428)/2,IF(J428=0,(I428+K428)/2,IF(K428=0,(I428+J428)/2,(I428+J428+K428)/3)))))))</f>
        <v>0</v>
      </c>
      <c r="X428" s="178">
        <f t="shared" ref="X428:X431" si="147">IF(AND(L428=0,M428=0,N428=0),0,IF(AND(L428=0,M428=0),N428,IF(AND(L428=0,N428=0),M428,IF(AND(M428=0,N428=0),L428,IF(L428=0,(M428+N428)/2,IF(M428=0,(L428+N428)/2,IF(N428=0,(L428+M428)/2,(L428+M428+N428)/3)))))))</f>
        <v>0</v>
      </c>
      <c r="Y428" s="375">
        <f t="shared" ref="Y428:Y431" si="148">IF(AND(O428=0,P428=0,Q428=0),0,IF(AND(O428=0,P428=0),Q428,IF(AND(O428=0,Q428=0),P428,IF(AND(P428=0,Q428=0),O428,IF(O428=0,(P428+Q428)/2,IF(P428=0,(O428+Q428)/2,IF(Q428=0,(O428+P428)/2,(O428+P428+Q428)/3)))))))</f>
        <v>0</v>
      </c>
      <c r="Z428" s="670">
        <f>SUM(V428:V431)</f>
        <v>0</v>
      </c>
      <c r="AA428" s="670">
        <f t="shared" ref="AA428" si="149">SUM(W428:W431)</f>
        <v>0</v>
      </c>
      <c r="AB428" s="670">
        <f t="shared" ref="AB428" si="150">SUM(X428:X431)</f>
        <v>0</v>
      </c>
      <c r="AC428" s="670">
        <f t="shared" ref="AC428" si="151">SUM(Y428:Y431)</f>
        <v>0</v>
      </c>
      <c r="AD428" s="670">
        <f>Z428*0.38*0.9*SQRT(3)</f>
        <v>0</v>
      </c>
      <c r="AE428" s="670">
        <f>AA428*0.38*0.9*SQRT(3)</f>
        <v>0</v>
      </c>
      <c r="AF428" s="670">
        <f>AB428*0.38*0.9*SQRT(3)</f>
        <v>0</v>
      </c>
      <c r="AG428" s="670">
        <f>AC428*0.38*0.9*SQRT(3)</f>
        <v>0</v>
      </c>
      <c r="AH428" s="670">
        <f>MAX(Z428:AC431)</f>
        <v>0</v>
      </c>
      <c r="AI428" s="670">
        <f>AH428*0.38*0.9*SQRT(3)</f>
        <v>0</v>
      </c>
      <c r="AJ428" s="670">
        <f>D428-AI428</f>
        <v>225</v>
      </c>
    </row>
    <row r="429" spans="1:36" ht="18.75" x14ac:dyDescent="0.25">
      <c r="A429" s="668"/>
      <c r="B429" s="668"/>
      <c r="C429" s="668"/>
      <c r="D429" s="668"/>
      <c r="E429" s="180"/>
      <c r="F429" s="180"/>
      <c r="G429" s="180"/>
      <c r="H429" s="180"/>
      <c r="I429" s="180"/>
      <c r="J429" s="180"/>
      <c r="K429" s="180"/>
      <c r="L429" s="181"/>
      <c r="M429" s="181"/>
      <c r="N429" s="181"/>
      <c r="O429" s="181"/>
      <c r="P429" s="181"/>
      <c r="Q429" s="181"/>
      <c r="R429" s="182"/>
      <c r="S429" s="182"/>
      <c r="T429" s="182"/>
      <c r="U429" s="182"/>
      <c r="V429" s="183">
        <f t="shared" si="145"/>
        <v>0</v>
      </c>
      <c r="W429" s="183">
        <f t="shared" si="146"/>
        <v>0</v>
      </c>
      <c r="X429" s="183">
        <f t="shared" si="147"/>
        <v>0</v>
      </c>
      <c r="Y429" s="373">
        <f t="shared" si="148"/>
        <v>0</v>
      </c>
      <c r="Z429" s="671"/>
      <c r="AA429" s="671"/>
      <c r="AB429" s="671"/>
      <c r="AC429" s="671"/>
      <c r="AD429" s="671"/>
      <c r="AE429" s="671"/>
      <c r="AF429" s="671"/>
      <c r="AG429" s="671"/>
      <c r="AH429" s="671"/>
      <c r="AI429" s="671"/>
      <c r="AJ429" s="671"/>
    </row>
    <row r="430" spans="1:36" ht="15" customHeight="1" x14ac:dyDescent="0.25">
      <c r="A430" s="668"/>
      <c r="B430" s="668"/>
      <c r="C430" s="668"/>
      <c r="D430" s="668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6"/>
      <c r="S430" s="186"/>
      <c r="T430" s="186"/>
      <c r="U430" s="186"/>
      <c r="V430" s="183">
        <f t="shared" si="145"/>
        <v>0</v>
      </c>
      <c r="W430" s="183">
        <f t="shared" si="146"/>
        <v>0</v>
      </c>
      <c r="X430" s="183">
        <f t="shared" si="147"/>
        <v>0</v>
      </c>
      <c r="Y430" s="373">
        <f t="shared" si="148"/>
        <v>0</v>
      </c>
      <c r="Z430" s="671"/>
      <c r="AA430" s="671"/>
      <c r="AB430" s="671"/>
      <c r="AC430" s="671"/>
      <c r="AD430" s="671"/>
      <c r="AE430" s="671"/>
      <c r="AF430" s="671"/>
      <c r="AG430" s="671"/>
      <c r="AH430" s="671"/>
      <c r="AI430" s="671"/>
      <c r="AJ430" s="671"/>
    </row>
    <row r="431" spans="1:36" ht="15" customHeight="1" thickBot="1" x14ac:dyDescent="0.3">
      <c r="A431" s="647"/>
      <c r="B431" s="647"/>
      <c r="C431" s="647"/>
      <c r="D431" s="647"/>
      <c r="E431" s="180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3"/>
      <c r="S431" s="193"/>
      <c r="T431" s="193"/>
      <c r="U431" s="193"/>
      <c r="V431" s="194">
        <f t="shared" si="145"/>
        <v>0</v>
      </c>
      <c r="W431" s="194">
        <f t="shared" si="146"/>
        <v>0</v>
      </c>
      <c r="X431" s="194">
        <f t="shared" si="147"/>
        <v>0</v>
      </c>
      <c r="Y431" s="374">
        <f t="shared" si="148"/>
        <v>0</v>
      </c>
      <c r="Z431" s="672"/>
      <c r="AA431" s="672"/>
      <c r="AB431" s="672"/>
      <c r="AC431" s="672"/>
      <c r="AD431" s="672"/>
      <c r="AE431" s="672"/>
      <c r="AF431" s="672"/>
      <c r="AG431" s="672"/>
      <c r="AH431" s="672"/>
      <c r="AI431" s="672"/>
      <c r="AJ431" s="672"/>
    </row>
    <row r="432" spans="1:36" ht="18.75" x14ac:dyDescent="0.25">
      <c r="A432" s="667">
        <v>32</v>
      </c>
      <c r="B432" s="667" t="s">
        <v>572</v>
      </c>
      <c r="C432" s="667" t="s">
        <v>88</v>
      </c>
      <c r="D432" s="667">
        <f>160*0.9</f>
        <v>144</v>
      </c>
      <c r="E432" s="175" t="s">
        <v>1013</v>
      </c>
      <c r="F432" s="175"/>
      <c r="G432" s="175"/>
      <c r="H432" s="175"/>
      <c r="I432" s="175"/>
      <c r="J432" s="175"/>
      <c r="K432" s="175"/>
      <c r="L432" s="176"/>
      <c r="M432" s="176"/>
      <c r="N432" s="176"/>
      <c r="O432" s="176"/>
      <c r="P432" s="176"/>
      <c r="Q432" s="176"/>
      <c r="R432" s="177">
        <v>380</v>
      </c>
      <c r="S432" s="177">
        <v>380</v>
      </c>
      <c r="T432" s="177">
        <v>380</v>
      </c>
      <c r="U432" s="177">
        <v>380</v>
      </c>
      <c r="V432" s="178">
        <f t="shared" ref="V432:V435" si="152">IF(AND(F432=0,G432=0,H432=0),0,IF(AND(F432=0,G432=0),H432,IF(AND(F432=0,H432=0),G432,IF(AND(G432=0,H432=0),F432,IF(F432=0,(G432+H432)/2,IF(G432=0,(F432+H432)/2,IF(H432=0,(F432+G432)/2,(F432+G432+H432)/3)))))))</f>
        <v>0</v>
      </c>
      <c r="W432" s="178">
        <f t="shared" ref="W432:W435" si="153">IF(AND(I432=0,J432=0,K432=0),0,IF(AND(I432=0,J432=0),K432,IF(AND(I432=0,K432=0),J432,IF(AND(J432=0,K432=0),I432,IF(I432=0,(J432+K432)/2,IF(J432=0,(I432+K432)/2,IF(K432=0,(I432+J432)/2,(I432+J432+K432)/3)))))))</f>
        <v>0</v>
      </c>
      <c r="X432" s="178">
        <f t="shared" ref="X432:X435" si="154">IF(AND(L432=0,M432=0,N432=0),0,IF(AND(L432=0,M432=0),N432,IF(AND(L432=0,N432=0),M432,IF(AND(M432=0,N432=0),L432,IF(L432=0,(M432+N432)/2,IF(M432=0,(L432+N432)/2,IF(N432=0,(L432+M432)/2,(L432+M432+N432)/3)))))))</f>
        <v>0</v>
      </c>
      <c r="Y432" s="375">
        <f t="shared" ref="Y432:Y435" si="155">IF(AND(O432=0,P432=0,Q432=0),0,IF(AND(O432=0,P432=0),Q432,IF(AND(O432=0,Q432=0),P432,IF(AND(P432=0,Q432=0),O432,IF(O432=0,(P432+Q432)/2,IF(P432=0,(O432+Q432)/2,IF(Q432=0,(O432+P432)/2,(O432+P432+Q432)/3)))))))</f>
        <v>0</v>
      </c>
      <c r="Z432" s="670">
        <f>SUM(V432:V435)</f>
        <v>0</v>
      </c>
      <c r="AA432" s="670">
        <f t="shared" ref="AA432" si="156">SUM(W432:W435)</f>
        <v>0</v>
      </c>
      <c r="AB432" s="670">
        <f t="shared" ref="AB432" si="157">SUM(X432:X435)</f>
        <v>0</v>
      </c>
      <c r="AC432" s="670">
        <f t="shared" ref="AC432" si="158">SUM(Y432:Y435)</f>
        <v>0</v>
      </c>
      <c r="AD432" s="670">
        <f>Z432*0.38*0.9*SQRT(3)</f>
        <v>0</v>
      </c>
      <c r="AE432" s="670">
        <f>AA432*0.38*0.9*SQRT(3)</f>
        <v>0</v>
      </c>
      <c r="AF432" s="670">
        <f>AB432*0.38*0.9*SQRT(3)</f>
        <v>0</v>
      </c>
      <c r="AG432" s="670">
        <f>AC432*0.38*0.9*SQRT(3)</f>
        <v>0</v>
      </c>
      <c r="AH432" s="670">
        <f>MAX(Z432:AC435)</f>
        <v>0</v>
      </c>
      <c r="AI432" s="670">
        <f>AH432*0.38*0.9*SQRT(3)</f>
        <v>0</v>
      </c>
      <c r="AJ432" s="670">
        <f>D432-AI432</f>
        <v>144</v>
      </c>
    </row>
    <row r="433" spans="1:36" ht="18.75" x14ac:dyDescent="0.25">
      <c r="A433" s="668"/>
      <c r="B433" s="668"/>
      <c r="C433" s="668"/>
      <c r="D433" s="668"/>
      <c r="E433" s="180"/>
      <c r="F433" s="180"/>
      <c r="G433" s="180"/>
      <c r="H433" s="180"/>
      <c r="I433" s="180"/>
      <c r="J433" s="180"/>
      <c r="K433" s="180"/>
      <c r="L433" s="181"/>
      <c r="M433" s="181"/>
      <c r="N433" s="181"/>
      <c r="O433" s="181"/>
      <c r="P433" s="181"/>
      <c r="Q433" s="181"/>
      <c r="R433" s="182"/>
      <c r="S433" s="182"/>
      <c r="T433" s="182"/>
      <c r="U433" s="182"/>
      <c r="V433" s="183">
        <f t="shared" si="152"/>
        <v>0</v>
      </c>
      <c r="W433" s="183">
        <f t="shared" si="153"/>
        <v>0</v>
      </c>
      <c r="X433" s="183">
        <f t="shared" si="154"/>
        <v>0</v>
      </c>
      <c r="Y433" s="373">
        <f t="shared" si="155"/>
        <v>0</v>
      </c>
      <c r="Z433" s="671"/>
      <c r="AA433" s="671"/>
      <c r="AB433" s="671"/>
      <c r="AC433" s="671"/>
      <c r="AD433" s="671"/>
      <c r="AE433" s="671"/>
      <c r="AF433" s="671"/>
      <c r="AG433" s="671"/>
      <c r="AH433" s="671"/>
      <c r="AI433" s="671"/>
      <c r="AJ433" s="671"/>
    </row>
    <row r="434" spans="1:36" ht="15" customHeight="1" x14ac:dyDescent="0.25">
      <c r="A434" s="668"/>
      <c r="B434" s="668"/>
      <c r="C434" s="668"/>
      <c r="D434" s="668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6"/>
      <c r="S434" s="186"/>
      <c r="T434" s="186"/>
      <c r="U434" s="186"/>
      <c r="V434" s="183">
        <f t="shared" si="152"/>
        <v>0</v>
      </c>
      <c r="W434" s="183">
        <f t="shared" si="153"/>
        <v>0</v>
      </c>
      <c r="X434" s="183">
        <f t="shared" si="154"/>
        <v>0</v>
      </c>
      <c r="Y434" s="373">
        <f t="shared" si="155"/>
        <v>0</v>
      </c>
      <c r="Z434" s="671"/>
      <c r="AA434" s="671"/>
      <c r="AB434" s="671"/>
      <c r="AC434" s="671"/>
      <c r="AD434" s="671"/>
      <c r="AE434" s="671"/>
      <c r="AF434" s="671"/>
      <c r="AG434" s="671"/>
      <c r="AH434" s="671"/>
      <c r="AI434" s="671"/>
      <c r="AJ434" s="671"/>
    </row>
    <row r="435" spans="1:36" ht="15" customHeight="1" thickBot="1" x14ac:dyDescent="0.3">
      <c r="A435" s="647"/>
      <c r="B435" s="647"/>
      <c r="C435" s="647"/>
      <c r="D435" s="647"/>
      <c r="E435" s="180"/>
      <c r="F435" s="192"/>
      <c r="G435" s="192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3"/>
      <c r="S435" s="193"/>
      <c r="T435" s="193"/>
      <c r="U435" s="193"/>
      <c r="V435" s="194">
        <f t="shared" si="152"/>
        <v>0</v>
      </c>
      <c r="W435" s="194">
        <f t="shared" si="153"/>
        <v>0</v>
      </c>
      <c r="X435" s="194">
        <f t="shared" si="154"/>
        <v>0</v>
      </c>
      <c r="Y435" s="374">
        <f t="shared" si="155"/>
        <v>0</v>
      </c>
      <c r="Z435" s="672"/>
      <c r="AA435" s="672"/>
      <c r="AB435" s="672"/>
      <c r="AC435" s="672"/>
      <c r="AD435" s="672"/>
      <c r="AE435" s="672"/>
      <c r="AF435" s="672"/>
      <c r="AG435" s="672"/>
      <c r="AH435" s="672"/>
      <c r="AI435" s="672"/>
      <c r="AJ435" s="672"/>
    </row>
    <row r="436" spans="1:36" ht="18.75" x14ac:dyDescent="0.25">
      <c r="A436" s="667">
        <v>33</v>
      </c>
      <c r="B436" s="667" t="s">
        <v>574</v>
      </c>
      <c r="C436" s="667" t="s">
        <v>61</v>
      </c>
      <c r="D436" s="667">
        <f>400*0.9</f>
        <v>360</v>
      </c>
      <c r="E436" s="175" t="s">
        <v>1014</v>
      </c>
      <c r="F436" s="175"/>
      <c r="G436" s="175"/>
      <c r="H436" s="175"/>
      <c r="I436" s="175"/>
      <c r="J436" s="175"/>
      <c r="K436" s="175"/>
      <c r="L436" s="176"/>
      <c r="M436" s="176"/>
      <c r="N436" s="176"/>
      <c r="O436" s="176"/>
      <c r="P436" s="176"/>
      <c r="Q436" s="176"/>
      <c r="R436" s="177">
        <v>380</v>
      </c>
      <c r="S436" s="177">
        <v>380</v>
      </c>
      <c r="T436" s="177">
        <v>380</v>
      </c>
      <c r="U436" s="177">
        <v>380</v>
      </c>
      <c r="V436" s="178">
        <f t="shared" ref="V436:V439" si="159">IF(AND(F436=0,G436=0,H436=0),0,IF(AND(F436=0,G436=0),H436,IF(AND(F436=0,H436=0),G436,IF(AND(G436=0,H436=0),F436,IF(F436=0,(G436+H436)/2,IF(G436=0,(F436+H436)/2,IF(H436=0,(F436+G436)/2,(F436+G436+H436)/3)))))))</f>
        <v>0</v>
      </c>
      <c r="W436" s="178">
        <f t="shared" ref="W436:W439" si="160">IF(AND(I436=0,J436=0,K436=0),0,IF(AND(I436=0,J436=0),K436,IF(AND(I436=0,K436=0),J436,IF(AND(J436=0,K436=0),I436,IF(I436=0,(J436+K436)/2,IF(J436=0,(I436+K436)/2,IF(K436=0,(I436+J436)/2,(I436+J436+K436)/3)))))))</f>
        <v>0</v>
      </c>
      <c r="X436" s="178">
        <f t="shared" ref="X436:X439" si="161">IF(AND(L436=0,M436=0,N436=0),0,IF(AND(L436=0,M436=0),N436,IF(AND(L436=0,N436=0),M436,IF(AND(M436=0,N436=0),L436,IF(L436=0,(M436+N436)/2,IF(M436=0,(L436+N436)/2,IF(N436=0,(L436+M436)/2,(L436+M436+N436)/3)))))))</f>
        <v>0</v>
      </c>
      <c r="Y436" s="375">
        <f t="shared" ref="Y436:Y439" si="162">IF(AND(O436=0,P436=0,Q436=0),0,IF(AND(O436=0,P436=0),Q436,IF(AND(O436=0,Q436=0),P436,IF(AND(P436=0,Q436=0),O436,IF(O436=0,(P436+Q436)/2,IF(P436=0,(O436+Q436)/2,IF(Q436=0,(O436+P436)/2,(O436+P436+Q436)/3)))))))</f>
        <v>0</v>
      </c>
      <c r="Z436" s="670">
        <f>SUM(V436:V439)</f>
        <v>0</v>
      </c>
      <c r="AA436" s="670">
        <f t="shared" ref="AA436" si="163">SUM(W436:W439)</f>
        <v>0</v>
      </c>
      <c r="AB436" s="670">
        <f t="shared" ref="AB436" si="164">SUM(X436:X439)</f>
        <v>0</v>
      </c>
      <c r="AC436" s="670">
        <f t="shared" ref="AC436" si="165">SUM(Y436:Y439)</f>
        <v>0</v>
      </c>
      <c r="AD436" s="670">
        <f>Z436*0.38*0.9*SQRT(3)</f>
        <v>0</v>
      </c>
      <c r="AE436" s="670">
        <f>AA436*0.38*0.9*SQRT(3)</f>
        <v>0</v>
      </c>
      <c r="AF436" s="670">
        <f>AB436*0.38*0.9*SQRT(3)</f>
        <v>0</v>
      </c>
      <c r="AG436" s="670">
        <f>AC436*0.38*0.9*SQRT(3)</f>
        <v>0</v>
      </c>
      <c r="AH436" s="670">
        <f>MAX(Z436:AC439)</f>
        <v>0</v>
      </c>
      <c r="AI436" s="670">
        <f>AH436*0.38*0.9*SQRT(3)</f>
        <v>0</v>
      </c>
      <c r="AJ436" s="670">
        <f>D436-AI436</f>
        <v>360</v>
      </c>
    </row>
    <row r="437" spans="1:36" ht="18.75" x14ac:dyDescent="0.25">
      <c r="A437" s="668"/>
      <c r="B437" s="668"/>
      <c r="C437" s="668"/>
      <c r="D437" s="668"/>
      <c r="E437" s="180"/>
      <c r="F437" s="180"/>
      <c r="G437" s="180"/>
      <c r="H437" s="180"/>
      <c r="I437" s="180"/>
      <c r="J437" s="180"/>
      <c r="K437" s="180"/>
      <c r="L437" s="181"/>
      <c r="M437" s="181"/>
      <c r="N437" s="181"/>
      <c r="O437" s="181"/>
      <c r="P437" s="181"/>
      <c r="Q437" s="181"/>
      <c r="R437" s="182"/>
      <c r="S437" s="182"/>
      <c r="T437" s="182"/>
      <c r="U437" s="182"/>
      <c r="V437" s="183">
        <f t="shared" si="159"/>
        <v>0</v>
      </c>
      <c r="W437" s="183">
        <f t="shared" si="160"/>
        <v>0</v>
      </c>
      <c r="X437" s="183">
        <f t="shared" si="161"/>
        <v>0</v>
      </c>
      <c r="Y437" s="373">
        <f t="shared" si="162"/>
        <v>0</v>
      </c>
      <c r="Z437" s="671"/>
      <c r="AA437" s="671"/>
      <c r="AB437" s="671"/>
      <c r="AC437" s="671"/>
      <c r="AD437" s="671"/>
      <c r="AE437" s="671"/>
      <c r="AF437" s="671"/>
      <c r="AG437" s="671"/>
      <c r="AH437" s="671"/>
      <c r="AI437" s="671"/>
      <c r="AJ437" s="671"/>
    </row>
    <row r="438" spans="1:36" ht="15" customHeight="1" x14ac:dyDescent="0.25">
      <c r="A438" s="668"/>
      <c r="B438" s="668"/>
      <c r="C438" s="668"/>
      <c r="D438" s="668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6"/>
      <c r="S438" s="186"/>
      <c r="T438" s="186"/>
      <c r="U438" s="186"/>
      <c r="V438" s="183">
        <f t="shared" si="159"/>
        <v>0</v>
      </c>
      <c r="W438" s="183">
        <f t="shared" si="160"/>
        <v>0</v>
      </c>
      <c r="X438" s="183">
        <f t="shared" si="161"/>
        <v>0</v>
      </c>
      <c r="Y438" s="373">
        <f t="shared" si="162"/>
        <v>0</v>
      </c>
      <c r="Z438" s="671"/>
      <c r="AA438" s="671"/>
      <c r="AB438" s="671"/>
      <c r="AC438" s="671"/>
      <c r="AD438" s="671"/>
      <c r="AE438" s="671"/>
      <c r="AF438" s="671"/>
      <c r="AG438" s="671"/>
      <c r="AH438" s="671"/>
      <c r="AI438" s="671"/>
      <c r="AJ438" s="671"/>
    </row>
    <row r="439" spans="1:36" ht="15" customHeight="1" thickBot="1" x14ac:dyDescent="0.3">
      <c r="A439" s="647"/>
      <c r="B439" s="647"/>
      <c r="C439" s="647"/>
      <c r="D439" s="647"/>
      <c r="E439" s="180"/>
      <c r="F439" s="192"/>
      <c r="G439" s="192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3"/>
      <c r="S439" s="193"/>
      <c r="T439" s="193"/>
      <c r="U439" s="193"/>
      <c r="V439" s="194">
        <f t="shared" si="159"/>
        <v>0</v>
      </c>
      <c r="W439" s="194">
        <f t="shared" si="160"/>
        <v>0</v>
      </c>
      <c r="X439" s="194">
        <f t="shared" si="161"/>
        <v>0</v>
      </c>
      <c r="Y439" s="374">
        <f t="shared" si="162"/>
        <v>0</v>
      </c>
      <c r="Z439" s="672"/>
      <c r="AA439" s="672"/>
      <c r="AB439" s="672"/>
      <c r="AC439" s="672"/>
      <c r="AD439" s="672"/>
      <c r="AE439" s="672"/>
      <c r="AF439" s="672"/>
      <c r="AG439" s="672"/>
      <c r="AH439" s="672"/>
      <c r="AI439" s="672"/>
      <c r="AJ439" s="672"/>
    </row>
    <row r="440" spans="1:36" ht="18.75" x14ac:dyDescent="0.25">
      <c r="A440" s="667">
        <v>34</v>
      </c>
      <c r="B440" s="667" t="s">
        <v>1015</v>
      </c>
      <c r="C440" s="677" t="s">
        <v>1018</v>
      </c>
      <c r="D440" s="667">
        <f>790*0.9</f>
        <v>711</v>
      </c>
      <c r="E440" s="175" t="s">
        <v>1016</v>
      </c>
      <c r="F440" s="175"/>
      <c r="G440" s="175"/>
      <c r="H440" s="175"/>
      <c r="I440" s="175"/>
      <c r="J440" s="175"/>
      <c r="K440" s="175"/>
      <c r="L440" s="176"/>
      <c r="M440" s="176"/>
      <c r="N440" s="176"/>
      <c r="O440" s="176"/>
      <c r="P440" s="176"/>
      <c r="Q440" s="176"/>
      <c r="R440" s="177">
        <v>380</v>
      </c>
      <c r="S440" s="177">
        <v>380</v>
      </c>
      <c r="T440" s="177">
        <v>380</v>
      </c>
      <c r="U440" s="177">
        <v>380</v>
      </c>
      <c r="V440" s="178">
        <f t="shared" ref="V440:V443" si="166">IF(AND(F440=0,G440=0,H440=0),0,IF(AND(F440=0,G440=0),H440,IF(AND(F440=0,H440=0),G440,IF(AND(G440=0,H440=0),F440,IF(F440=0,(G440+H440)/2,IF(G440=0,(F440+H440)/2,IF(H440=0,(F440+G440)/2,(F440+G440+H440)/3)))))))</f>
        <v>0</v>
      </c>
      <c r="W440" s="178">
        <f t="shared" ref="W440:W443" si="167">IF(AND(I440=0,J440=0,K440=0),0,IF(AND(I440=0,J440=0),K440,IF(AND(I440=0,K440=0),J440,IF(AND(J440=0,K440=0),I440,IF(I440=0,(J440+K440)/2,IF(J440=0,(I440+K440)/2,IF(K440=0,(I440+J440)/2,(I440+J440+K440)/3)))))))</f>
        <v>0</v>
      </c>
      <c r="X440" s="178">
        <f t="shared" ref="X440:X443" si="168">IF(AND(L440=0,M440=0,N440=0),0,IF(AND(L440=0,M440=0),N440,IF(AND(L440=0,N440=0),M440,IF(AND(M440=0,N440=0),L440,IF(L440=0,(M440+N440)/2,IF(M440=0,(L440+N440)/2,IF(N440=0,(L440+M440)/2,(L440+M440+N440)/3)))))))</f>
        <v>0</v>
      </c>
      <c r="Y440" s="375">
        <f t="shared" ref="Y440:Y443" si="169">IF(AND(O440=0,P440=0,Q440=0),0,IF(AND(O440=0,P440=0),Q440,IF(AND(O440=0,Q440=0),P440,IF(AND(P440=0,Q440=0),O440,IF(O440=0,(P440+Q440)/2,IF(P440=0,(O440+Q440)/2,IF(Q440=0,(O440+P440)/2,(O440+P440+Q440)/3)))))))</f>
        <v>0</v>
      </c>
      <c r="Z440" s="670">
        <f>SUM(V440:V443)</f>
        <v>0</v>
      </c>
      <c r="AA440" s="670">
        <f t="shared" ref="AA440" si="170">SUM(W440:W443)</f>
        <v>0</v>
      </c>
      <c r="AB440" s="670">
        <f t="shared" ref="AB440" si="171">SUM(X440:X443)</f>
        <v>0</v>
      </c>
      <c r="AC440" s="670">
        <f t="shared" ref="AC440" si="172">SUM(Y440:Y443)</f>
        <v>0</v>
      </c>
      <c r="AD440" s="670">
        <f>Z440*0.38*0.9*SQRT(3)</f>
        <v>0</v>
      </c>
      <c r="AE440" s="670">
        <f>AA440*0.38*0.9*SQRT(3)</f>
        <v>0</v>
      </c>
      <c r="AF440" s="670">
        <f>AB440*0.38*0.9*SQRT(3)</f>
        <v>0</v>
      </c>
      <c r="AG440" s="670">
        <f>AC440*0.38*0.9*SQRT(3)</f>
        <v>0</v>
      </c>
      <c r="AH440" s="670">
        <f>MAX(Z440:AC443)</f>
        <v>0</v>
      </c>
      <c r="AI440" s="670">
        <f>AH440*0.38*0.9*SQRT(3)</f>
        <v>0</v>
      </c>
      <c r="AJ440" s="670">
        <f>D440-AI440</f>
        <v>711</v>
      </c>
    </row>
    <row r="441" spans="1:36" ht="18.75" x14ac:dyDescent="0.25">
      <c r="A441" s="668"/>
      <c r="B441" s="668"/>
      <c r="C441" s="678"/>
      <c r="D441" s="668"/>
      <c r="E441" s="180"/>
      <c r="F441" s="180"/>
      <c r="G441" s="180"/>
      <c r="H441" s="180"/>
      <c r="I441" s="180"/>
      <c r="J441" s="180"/>
      <c r="K441" s="180"/>
      <c r="L441" s="181"/>
      <c r="M441" s="181"/>
      <c r="N441" s="181"/>
      <c r="O441" s="181"/>
      <c r="P441" s="181"/>
      <c r="Q441" s="181"/>
      <c r="R441" s="182"/>
      <c r="S441" s="182"/>
      <c r="T441" s="182"/>
      <c r="U441" s="182"/>
      <c r="V441" s="183">
        <f t="shared" si="166"/>
        <v>0</v>
      </c>
      <c r="W441" s="183">
        <f t="shared" si="167"/>
        <v>0</v>
      </c>
      <c r="X441" s="183">
        <f t="shared" si="168"/>
        <v>0</v>
      </c>
      <c r="Y441" s="373">
        <f t="shared" si="169"/>
        <v>0</v>
      </c>
      <c r="Z441" s="671"/>
      <c r="AA441" s="671"/>
      <c r="AB441" s="671"/>
      <c r="AC441" s="671"/>
      <c r="AD441" s="671"/>
      <c r="AE441" s="671"/>
      <c r="AF441" s="671"/>
      <c r="AG441" s="671"/>
      <c r="AH441" s="671"/>
      <c r="AI441" s="671"/>
      <c r="AJ441" s="671"/>
    </row>
    <row r="442" spans="1:36" ht="15" customHeight="1" x14ac:dyDescent="0.25">
      <c r="A442" s="668"/>
      <c r="B442" s="668"/>
      <c r="C442" s="678"/>
      <c r="D442" s="668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6"/>
      <c r="S442" s="186"/>
      <c r="T442" s="186"/>
      <c r="U442" s="186"/>
      <c r="V442" s="183">
        <f t="shared" si="166"/>
        <v>0</v>
      </c>
      <c r="W442" s="183">
        <f t="shared" si="167"/>
        <v>0</v>
      </c>
      <c r="X442" s="183">
        <f t="shared" si="168"/>
        <v>0</v>
      </c>
      <c r="Y442" s="373">
        <f t="shared" si="169"/>
        <v>0</v>
      </c>
      <c r="Z442" s="671"/>
      <c r="AA442" s="671"/>
      <c r="AB442" s="671"/>
      <c r="AC442" s="671"/>
      <c r="AD442" s="671"/>
      <c r="AE442" s="671"/>
      <c r="AF442" s="671"/>
      <c r="AG442" s="671"/>
      <c r="AH442" s="671"/>
      <c r="AI442" s="671"/>
      <c r="AJ442" s="671"/>
    </row>
    <row r="443" spans="1:36" ht="15" customHeight="1" thickBot="1" x14ac:dyDescent="0.3">
      <c r="A443" s="647"/>
      <c r="B443" s="647"/>
      <c r="C443" s="679"/>
      <c r="D443" s="647"/>
      <c r="E443" s="180"/>
      <c r="F443" s="192"/>
      <c r="G443" s="192"/>
      <c r="H443" s="192"/>
      <c r="I443" s="192"/>
      <c r="J443" s="192"/>
      <c r="K443" s="192"/>
      <c r="L443" s="192"/>
      <c r="M443" s="192"/>
      <c r="N443" s="192"/>
      <c r="O443" s="192"/>
      <c r="P443" s="192"/>
      <c r="Q443" s="192"/>
      <c r="R443" s="193"/>
      <c r="S443" s="193"/>
      <c r="T443" s="193"/>
      <c r="U443" s="193"/>
      <c r="V443" s="194">
        <f t="shared" si="166"/>
        <v>0</v>
      </c>
      <c r="W443" s="194">
        <f t="shared" si="167"/>
        <v>0</v>
      </c>
      <c r="X443" s="194">
        <f t="shared" si="168"/>
        <v>0</v>
      </c>
      <c r="Y443" s="374">
        <f t="shared" si="169"/>
        <v>0</v>
      </c>
      <c r="Z443" s="672"/>
      <c r="AA443" s="672"/>
      <c r="AB443" s="672"/>
      <c r="AC443" s="672"/>
      <c r="AD443" s="672"/>
      <c r="AE443" s="672"/>
      <c r="AF443" s="672"/>
      <c r="AG443" s="672"/>
      <c r="AH443" s="672"/>
      <c r="AI443" s="672"/>
      <c r="AJ443" s="672"/>
    </row>
    <row r="444" spans="1:36" ht="18.75" x14ac:dyDescent="0.25">
      <c r="A444" s="667">
        <v>35</v>
      </c>
      <c r="B444" s="667" t="s">
        <v>1017</v>
      </c>
      <c r="C444" s="677" t="s">
        <v>88</v>
      </c>
      <c r="D444" s="667">
        <f>160*0.9</f>
        <v>144</v>
      </c>
      <c r="E444" s="175" t="s">
        <v>397</v>
      </c>
      <c r="F444" s="175"/>
      <c r="G444" s="175"/>
      <c r="H444" s="175"/>
      <c r="I444" s="175"/>
      <c r="J444" s="175"/>
      <c r="K444" s="175"/>
      <c r="L444" s="176"/>
      <c r="M444" s="176"/>
      <c r="N444" s="176"/>
      <c r="O444" s="176"/>
      <c r="P444" s="176"/>
      <c r="Q444" s="176"/>
      <c r="R444" s="177">
        <v>380</v>
      </c>
      <c r="S444" s="177">
        <v>380</v>
      </c>
      <c r="T444" s="177">
        <v>380</v>
      </c>
      <c r="U444" s="177">
        <v>380</v>
      </c>
      <c r="V444" s="178">
        <f t="shared" ref="V444:V447" si="173">IF(AND(F444=0,G444=0,H444=0),0,IF(AND(F444=0,G444=0),H444,IF(AND(F444=0,H444=0),G444,IF(AND(G444=0,H444=0),F444,IF(F444=0,(G444+H444)/2,IF(G444=0,(F444+H444)/2,IF(H444=0,(F444+G444)/2,(F444+G444+H444)/3)))))))</f>
        <v>0</v>
      </c>
      <c r="W444" s="178">
        <f t="shared" ref="W444:W447" si="174">IF(AND(I444=0,J444=0,K444=0),0,IF(AND(I444=0,J444=0),K444,IF(AND(I444=0,K444=0),J444,IF(AND(J444=0,K444=0),I444,IF(I444=0,(J444+K444)/2,IF(J444=0,(I444+K444)/2,IF(K444=0,(I444+J444)/2,(I444+J444+K444)/3)))))))</f>
        <v>0</v>
      </c>
      <c r="X444" s="178">
        <f t="shared" ref="X444:X447" si="175">IF(AND(L444=0,M444=0,N444=0),0,IF(AND(L444=0,M444=0),N444,IF(AND(L444=0,N444=0),M444,IF(AND(M444=0,N444=0),L444,IF(L444=0,(M444+N444)/2,IF(M444=0,(L444+N444)/2,IF(N444=0,(L444+M444)/2,(L444+M444+N444)/3)))))))</f>
        <v>0</v>
      </c>
      <c r="Y444" s="375">
        <f t="shared" ref="Y444:Y447" si="176">IF(AND(O444=0,P444=0,Q444=0),0,IF(AND(O444=0,P444=0),Q444,IF(AND(O444=0,Q444=0),P444,IF(AND(P444=0,Q444=0),O444,IF(O444=0,(P444+Q444)/2,IF(P444=0,(O444+Q444)/2,IF(Q444=0,(O444+P444)/2,(O444+P444+Q444)/3)))))))</f>
        <v>0</v>
      </c>
      <c r="Z444" s="670">
        <f>SUM(V444:V447)</f>
        <v>0</v>
      </c>
      <c r="AA444" s="670">
        <f t="shared" ref="AA444" si="177">SUM(W444:W447)</f>
        <v>0</v>
      </c>
      <c r="AB444" s="670">
        <f t="shared" ref="AB444" si="178">SUM(X444:X447)</f>
        <v>0</v>
      </c>
      <c r="AC444" s="670">
        <f t="shared" ref="AC444" si="179">SUM(Y444:Y447)</f>
        <v>0</v>
      </c>
      <c r="AD444" s="670">
        <f>Z444*0.38*0.9*SQRT(3)</f>
        <v>0</v>
      </c>
      <c r="AE444" s="670">
        <f>AA444*0.38*0.9*SQRT(3)</f>
        <v>0</v>
      </c>
      <c r="AF444" s="670">
        <f>AB444*0.38*0.9*SQRT(3)</f>
        <v>0</v>
      </c>
      <c r="AG444" s="670">
        <f>AC444*0.38*0.9*SQRT(3)</f>
        <v>0</v>
      </c>
      <c r="AH444" s="670">
        <f>MAX(Z444:AC447)</f>
        <v>0</v>
      </c>
      <c r="AI444" s="670">
        <f>AH444*0.38*0.9*SQRT(3)</f>
        <v>0</v>
      </c>
      <c r="AJ444" s="670">
        <f>D444-AI444</f>
        <v>144</v>
      </c>
    </row>
    <row r="445" spans="1:36" ht="18.75" x14ac:dyDescent="0.25">
      <c r="A445" s="668"/>
      <c r="B445" s="668"/>
      <c r="C445" s="678"/>
      <c r="D445" s="668"/>
      <c r="E445" s="180"/>
      <c r="F445" s="180"/>
      <c r="G445" s="180"/>
      <c r="H445" s="180"/>
      <c r="I445" s="180"/>
      <c r="J445" s="180"/>
      <c r="K445" s="180"/>
      <c r="L445" s="181"/>
      <c r="M445" s="181"/>
      <c r="N445" s="181"/>
      <c r="O445" s="181"/>
      <c r="P445" s="181"/>
      <c r="Q445" s="181"/>
      <c r="R445" s="182"/>
      <c r="S445" s="182"/>
      <c r="T445" s="182"/>
      <c r="U445" s="182"/>
      <c r="V445" s="183">
        <f t="shared" si="173"/>
        <v>0</v>
      </c>
      <c r="W445" s="183">
        <f t="shared" si="174"/>
        <v>0</v>
      </c>
      <c r="X445" s="183">
        <f t="shared" si="175"/>
        <v>0</v>
      </c>
      <c r="Y445" s="373">
        <f t="shared" si="176"/>
        <v>0</v>
      </c>
      <c r="Z445" s="671"/>
      <c r="AA445" s="671"/>
      <c r="AB445" s="671"/>
      <c r="AC445" s="671"/>
      <c r="AD445" s="671"/>
      <c r="AE445" s="671"/>
      <c r="AF445" s="671"/>
      <c r="AG445" s="671"/>
      <c r="AH445" s="671"/>
      <c r="AI445" s="671"/>
      <c r="AJ445" s="671"/>
    </row>
    <row r="446" spans="1:36" ht="15" customHeight="1" x14ac:dyDescent="0.25">
      <c r="A446" s="668"/>
      <c r="B446" s="668"/>
      <c r="C446" s="678"/>
      <c r="D446" s="668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6"/>
      <c r="S446" s="186"/>
      <c r="T446" s="186"/>
      <c r="U446" s="186"/>
      <c r="V446" s="183">
        <f t="shared" si="173"/>
        <v>0</v>
      </c>
      <c r="W446" s="183">
        <f t="shared" si="174"/>
        <v>0</v>
      </c>
      <c r="X446" s="183">
        <f t="shared" si="175"/>
        <v>0</v>
      </c>
      <c r="Y446" s="373">
        <f t="shared" si="176"/>
        <v>0</v>
      </c>
      <c r="Z446" s="671"/>
      <c r="AA446" s="671"/>
      <c r="AB446" s="671"/>
      <c r="AC446" s="671"/>
      <c r="AD446" s="671"/>
      <c r="AE446" s="671"/>
      <c r="AF446" s="671"/>
      <c r="AG446" s="671"/>
      <c r="AH446" s="671"/>
      <c r="AI446" s="671"/>
      <c r="AJ446" s="671"/>
    </row>
    <row r="447" spans="1:36" ht="15" customHeight="1" thickBot="1" x14ac:dyDescent="0.3">
      <c r="A447" s="647"/>
      <c r="B447" s="647"/>
      <c r="C447" s="679"/>
      <c r="D447" s="647"/>
      <c r="E447" s="180"/>
      <c r="F447" s="192"/>
      <c r="G447" s="192"/>
      <c r="H447" s="192"/>
      <c r="I447" s="192"/>
      <c r="J447" s="192"/>
      <c r="K447" s="192"/>
      <c r="L447" s="192"/>
      <c r="M447" s="192"/>
      <c r="N447" s="192"/>
      <c r="O447" s="192"/>
      <c r="P447" s="192"/>
      <c r="Q447" s="192"/>
      <c r="R447" s="193"/>
      <c r="S447" s="193"/>
      <c r="T447" s="193"/>
      <c r="U447" s="193"/>
      <c r="V447" s="194">
        <f t="shared" si="173"/>
        <v>0</v>
      </c>
      <c r="W447" s="194">
        <f t="shared" si="174"/>
        <v>0</v>
      </c>
      <c r="X447" s="194">
        <f t="shared" si="175"/>
        <v>0</v>
      </c>
      <c r="Y447" s="374">
        <f t="shared" si="176"/>
        <v>0</v>
      </c>
      <c r="Z447" s="672"/>
      <c r="AA447" s="672"/>
      <c r="AB447" s="672"/>
      <c r="AC447" s="672"/>
      <c r="AD447" s="672"/>
      <c r="AE447" s="672"/>
      <c r="AF447" s="672"/>
      <c r="AG447" s="672"/>
      <c r="AH447" s="672"/>
      <c r="AI447" s="672"/>
      <c r="AJ447" s="672"/>
    </row>
    <row r="448" spans="1:36" ht="15" customHeight="1" x14ac:dyDescent="0.3">
      <c r="A448" s="196"/>
      <c r="B448" s="198"/>
      <c r="C448" s="198"/>
      <c r="D448" s="198"/>
      <c r="E448" s="198"/>
    </row>
    <row r="449" spans="1:5" ht="15" customHeight="1" x14ac:dyDescent="0.3">
      <c r="A449" s="196"/>
      <c r="B449" s="199"/>
      <c r="C449" s="199"/>
      <c r="D449" s="199"/>
      <c r="E449" s="199"/>
    </row>
    <row r="450" spans="1:5" ht="15" customHeight="1" x14ac:dyDescent="0.3">
      <c r="A450" s="196"/>
      <c r="B450" s="199"/>
      <c r="C450" s="199"/>
      <c r="D450" s="199"/>
      <c r="E450" s="199"/>
    </row>
    <row r="451" spans="1:5" ht="15" customHeight="1" x14ac:dyDescent="0.3">
      <c r="A451" s="196"/>
      <c r="B451" s="199"/>
      <c r="C451" s="199"/>
      <c r="D451" s="199"/>
      <c r="E451" s="199"/>
    </row>
    <row r="452" spans="1:5" x14ac:dyDescent="0.25">
      <c r="A452" s="196"/>
      <c r="B452" s="676"/>
      <c r="C452" s="676"/>
      <c r="D452" s="676"/>
      <c r="E452" s="676"/>
    </row>
    <row r="453" spans="1:5" x14ac:dyDescent="0.25">
      <c r="A453" s="196"/>
      <c r="B453" s="676"/>
      <c r="C453" s="676"/>
      <c r="D453" s="676"/>
      <c r="E453" s="676"/>
    </row>
    <row r="454" spans="1:5" x14ac:dyDescent="0.25">
      <c r="A454" s="196"/>
      <c r="B454" s="676"/>
      <c r="C454" s="676"/>
      <c r="D454" s="676"/>
      <c r="E454" s="676"/>
    </row>
  </sheetData>
  <sheetProtection formatCells="0" formatColumns="0" formatRows="0" insertRows="0"/>
  <mergeCells count="556">
    <mergeCell ref="AG440:AG443"/>
    <mergeCell ref="AH440:AH443"/>
    <mergeCell ref="AI440:AI443"/>
    <mergeCell ref="AJ440:AJ443"/>
    <mergeCell ref="A444:A447"/>
    <mergeCell ref="B444:B447"/>
    <mergeCell ref="C444:C447"/>
    <mergeCell ref="D444:D447"/>
    <mergeCell ref="Z444:Z447"/>
    <mergeCell ref="AA444:AA447"/>
    <mergeCell ref="AB444:AB447"/>
    <mergeCell ref="AC444:AC447"/>
    <mergeCell ref="AD444:AD447"/>
    <mergeCell ref="AE444:AE447"/>
    <mergeCell ref="AF444:AF447"/>
    <mergeCell ref="AG444:AG447"/>
    <mergeCell ref="AH444:AH447"/>
    <mergeCell ref="AI444:AI447"/>
    <mergeCell ref="AJ444:AJ447"/>
    <mergeCell ref="A440:A443"/>
    <mergeCell ref="B440:B443"/>
    <mergeCell ref="C440:C443"/>
    <mergeCell ref="D440:D443"/>
    <mergeCell ref="Z440:Z443"/>
    <mergeCell ref="AB440:AB443"/>
    <mergeCell ref="AC440:AC443"/>
    <mergeCell ref="AD440:AD443"/>
    <mergeCell ref="A436:A439"/>
    <mergeCell ref="B436:B439"/>
    <mergeCell ref="C436:C439"/>
    <mergeCell ref="D436:D439"/>
    <mergeCell ref="Z436:Z439"/>
    <mergeCell ref="AA436:AA439"/>
    <mergeCell ref="AB436:AB439"/>
    <mergeCell ref="AC436:AC439"/>
    <mergeCell ref="AD436:AD439"/>
    <mergeCell ref="A432:A435"/>
    <mergeCell ref="B432:B435"/>
    <mergeCell ref="C432:C435"/>
    <mergeCell ref="D432:D435"/>
    <mergeCell ref="Z432:Z435"/>
    <mergeCell ref="AA432:AA435"/>
    <mergeCell ref="AB432:AB435"/>
    <mergeCell ref="AC432:AC435"/>
    <mergeCell ref="AD432:AD435"/>
    <mergeCell ref="AH420:AH423"/>
    <mergeCell ref="AI420:AI423"/>
    <mergeCell ref="A428:A431"/>
    <mergeCell ref="B428:B431"/>
    <mergeCell ref="C428:C431"/>
    <mergeCell ref="D428:D431"/>
    <mergeCell ref="Z428:Z431"/>
    <mergeCell ref="AA428:AA431"/>
    <mergeCell ref="AB428:AB431"/>
    <mergeCell ref="AC428:AC431"/>
    <mergeCell ref="AD428:AD431"/>
    <mergeCell ref="AE428:AE431"/>
    <mergeCell ref="AF428:AF431"/>
    <mergeCell ref="AG428:AG431"/>
    <mergeCell ref="AH428:AH431"/>
    <mergeCell ref="AI428:AI431"/>
    <mergeCell ref="AI424:AI427"/>
    <mergeCell ref="AJ424:AJ427"/>
    <mergeCell ref="B452:E454"/>
    <mergeCell ref="AC424:AC427"/>
    <mergeCell ref="AD424:AD427"/>
    <mergeCell ref="AE424:AE427"/>
    <mergeCell ref="AF424:AF427"/>
    <mergeCell ref="AG424:AG427"/>
    <mergeCell ref="AH424:AH427"/>
    <mergeCell ref="AJ428:AJ431"/>
    <mergeCell ref="AE432:AE435"/>
    <mergeCell ref="AF432:AF435"/>
    <mergeCell ref="AG432:AG435"/>
    <mergeCell ref="AH432:AH435"/>
    <mergeCell ref="AI432:AI435"/>
    <mergeCell ref="AJ432:AJ435"/>
    <mergeCell ref="AE436:AE439"/>
    <mergeCell ref="AF436:AF439"/>
    <mergeCell ref="AG436:AG439"/>
    <mergeCell ref="AH436:AH439"/>
    <mergeCell ref="AI436:AI439"/>
    <mergeCell ref="AJ436:AJ439"/>
    <mergeCell ref="AE440:AE443"/>
    <mergeCell ref="AF440:AF443"/>
    <mergeCell ref="AA440:AA443"/>
    <mergeCell ref="C412:C415"/>
    <mergeCell ref="D412:D415"/>
    <mergeCell ref="Z412:Z415"/>
    <mergeCell ref="AA412:AA415"/>
    <mergeCell ref="AJ420:AJ423"/>
    <mergeCell ref="A424:A427"/>
    <mergeCell ref="B424:B427"/>
    <mergeCell ref="C424:C427"/>
    <mergeCell ref="D424:D427"/>
    <mergeCell ref="Z424:Z427"/>
    <mergeCell ref="AA424:AA427"/>
    <mergeCell ref="AB424:AB427"/>
    <mergeCell ref="AB420:AB423"/>
    <mergeCell ref="AC420:AC423"/>
    <mergeCell ref="AD420:AD423"/>
    <mergeCell ref="AE420:AE423"/>
    <mergeCell ref="AF420:AF423"/>
    <mergeCell ref="AG420:AG423"/>
    <mergeCell ref="A420:A423"/>
    <mergeCell ref="B420:B423"/>
    <mergeCell ref="C420:C423"/>
    <mergeCell ref="D420:D423"/>
    <mergeCell ref="Z420:Z423"/>
    <mergeCell ref="AA420:AA423"/>
    <mergeCell ref="AE416:AE419"/>
    <mergeCell ref="AF416:AF419"/>
    <mergeCell ref="AG416:AG419"/>
    <mergeCell ref="AH416:AH419"/>
    <mergeCell ref="AI416:AI419"/>
    <mergeCell ref="AJ416:AJ419"/>
    <mergeCell ref="AJ412:AJ415"/>
    <mergeCell ref="A416:A419"/>
    <mergeCell ref="B416:B419"/>
    <mergeCell ref="C416:C419"/>
    <mergeCell ref="D416:D419"/>
    <mergeCell ref="Z416:Z419"/>
    <mergeCell ref="AA416:AA419"/>
    <mergeCell ref="AB416:AB419"/>
    <mergeCell ref="AC416:AC419"/>
    <mergeCell ref="AD416:AD419"/>
    <mergeCell ref="AD412:AD415"/>
    <mergeCell ref="AE412:AE415"/>
    <mergeCell ref="AF412:AF415"/>
    <mergeCell ref="AG412:AG415"/>
    <mergeCell ref="AH412:AH415"/>
    <mergeCell ref="AI412:AI415"/>
    <mergeCell ref="A412:A415"/>
    <mergeCell ref="B412:B415"/>
    <mergeCell ref="A404:A407"/>
    <mergeCell ref="B404:B407"/>
    <mergeCell ref="C404:C407"/>
    <mergeCell ref="D404:D407"/>
    <mergeCell ref="Z404:Z407"/>
    <mergeCell ref="AD408:AD411"/>
    <mergeCell ref="AE408:AE411"/>
    <mergeCell ref="AF408:AF411"/>
    <mergeCell ref="AG408:AG411"/>
    <mergeCell ref="AG396:AG399"/>
    <mergeCell ref="AH396:AH399"/>
    <mergeCell ref="AI396:AI399"/>
    <mergeCell ref="A396:A399"/>
    <mergeCell ref="B396:B399"/>
    <mergeCell ref="C396:C399"/>
    <mergeCell ref="AB412:AB415"/>
    <mergeCell ref="AC412:AC415"/>
    <mergeCell ref="AC408:AC411"/>
    <mergeCell ref="AH404:AH407"/>
    <mergeCell ref="AI404:AI407"/>
    <mergeCell ref="A408:A411"/>
    <mergeCell ref="B408:B411"/>
    <mergeCell ref="C408:C411"/>
    <mergeCell ref="D408:D411"/>
    <mergeCell ref="Z408:Z411"/>
    <mergeCell ref="AA408:AA411"/>
    <mergeCell ref="AB408:AB411"/>
    <mergeCell ref="AB404:AB407"/>
    <mergeCell ref="AC404:AC407"/>
    <mergeCell ref="AD404:AD407"/>
    <mergeCell ref="AE404:AE407"/>
    <mergeCell ref="AF404:AF407"/>
    <mergeCell ref="AG404:AG407"/>
    <mergeCell ref="A400:A403"/>
    <mergeCell ref="B400:B403"/>
    <mergeCell ref="C400:C403"/>
    <mergeCell ref="D400:D403"/>
    <mergeCell ref="Z400:Z403"/>
    <mergeCell ref="AA400:AA403"/>
    <mergeCell ref="AB400:AB403"/>
    <mergeCell ref="AC400:AC403"/>
    <mergeCell ref="AD400:AD403"/>
    <mergeCell ref="AE400:AE403"/>
    <mergeCell ref="AF400:AF403"/>
    <mergeCell ref="AG400:AG403"/>
    <mergeCell ref="AH400:AH403"/>
    <mergeCell ref="AA404:AA407"/>
    <mergeCell ref="AI408:AI411"/>
    <mergeCell ref="AJ408:AJ411"/>
    <mergeCell ref="AI400:AI403"/>
    <mergeCell ref="AJ400:AJ403"/>
    <mergeCell ref="AJ404:AJ407"/>
    <mergeCell ref="AH408:AH411"/>
    <mergeCell ref="D396:D399"/>
    <mergeCell ref="Z396:Z399"/>
    <mergeCell ref="AA396:AA399"/>
    <mergeCell ref="AB396:AB399"/>
    <mergeCell ref="AC396:AC399"/>
    <mergeCell ref="AC392:AC395"/>
    <mergeCell ref="AH388:AH391"/>
    <mergeCell ref="AI388:AI391"/>
    <mergeCell ref="AJ388:AJ391"/>
    <mergeCell ref="AD388:AD391"/>
    <mergeCell ref="AE388:AE391"/>
    <mergeCell ref="AF388:AF391"/>
    <mergeCell ref="AG388:AG391"/>
    <mergeCell ref="AI392:AI395"/>
    <mergeCell ref="AJ392:AJ395"/>
    <mergeCell ref="AD392:AD395"/>
    <mergeCell ref="AE392:AE395"/>
    <mergeCell ref="AF392:AF395"/>
    <mergeCell ref="AG392:AG395"/>
    <mergeCell ref="AH392:AH395"/>
    <mergeCell ref="AJ396:AJ399"/>
    <mergeCell ref="AD396:AD399"/>
    <mergeCell ref="AE396:AE399"/>
    <mergeCell ref="AF396:AF399"/>
    <mergeCell ref="AB392:AB395"/>
    <mergeCell ref="AB388:AB391"/>
    <mergeCell ref="AC388:AC391"/>
    <mergeCell ref="A388:A391"/>
    <mergeCell ref="B388:B391"/>
    <mergeCell ref="C388:C391"/>
    <mergeCell ref="D388:D391"/>
    <mergeCell ref="Z388:Z391"/>
    <mergeCell ref="AA388:AA391"/>
    <mergeCell ref="C364:C383"/>
    <mergeCell ref="D364:D383"/>
    <mergeCell ref="Z364:Z383"/>
    <mergeCell ref="AA364:AA383"/>
    <mergeCell ref="A392:A395"/>
    <mergeCell ref="B392:B395"/>
    <mergeCell ref="C392:C395"/>
    <mergeCell ref="D392:D395"/>
    <mergeCell ref="Z392:Z395"/>
    <mergeCell ref="AA392:AA395"/>
    <mergeCell ref="AE384:AE387"/>
    <mergeCell ref="AF384:AF387"/>
    <mergeCell ref="AG384:AG387"/>
    <mergeCell ref="AH384:AH387"/>
    <mergeCell ref="AI384:AI387"/>
    <mergeCell ref="AJ384:AJ387"/>
    <mergeCell ref="AJ364:AJ383"/>
    <mergeCell ref="A384:A387"/>
    <mergeCell ref="B384:B387"/>
    <mergeCell ref="C384:C387"/>
    <mergeCell ref="D384:D387"/>
    <mergeCell ref="Z384:Z387"/>
    <mergeCell ref="AA384:AA387"/>
    <mergeCell ref="AB384:AB387"/>
    <mergeCell ref="AC384:AC387"/>
    <mergeCell ref="AD384:AD387"/>
    <mergeCell ref="AD364:AD383"/>
    <mergeCell ref="AE364:AE383"/>
    <mergeCell ref="AF364:AF383"/>
    <mergeCell ref="AG364:AG383"/>
    <mergeCell ref="AH364:AH383"/>
    <mergeCell ref="AI364:AI383"/>
    <mergeCell ref="A364:A383"/>
    <mergeCell ref="B364:B383"/>
    <mergeCell ref="A324:A343"/>
    <mergeCell ref="B324:B343"/>
    <mergeCell ref="C324:C343"/>
    <mergeCell ref="D324:D343"/>
    <mergeCell ref="Z324:Z343"/>
    <mergeCell ref="AD344:AD363"/>
    <mergeCell ref="AE344:AE363"/>
    <mergeCell ref="AF344:AF363"/>
    <mergeCell ref="AG344:AG363"/>
    <mergeCell ref="AG284:AG303"/>
    <mergeCell ref="AH284:AH303"/>
    <mergeCell ref="AI284:AI303"/>
    <mergeCell ref="A284:A303"/>
    <mergeCell ref="B284:B303"/>
    <mergeCell ref="C284:C303"/>
    <mergeCell ref="AB364:AB383"/>
    <mergeCell ref="AC364:AC383"/>
    <mergeCell ref="AC344:AC363"/>
    <mergeCell ref="AH324:AH343"/>
    <mergeCell ref="AI324:AI343"/>
    <mergeCell ref="A344:A363"/>
    <mergeCell ref="B344:B363"/>
    <mergeCell ref="C344:C363"/>
    <mergeCell ref="D344:D363"/>
    <mergeCell ref="Z344:Z363"/>
    <mergeCell ref="AA344:AA363"/>
    <mergeCell ref="AB344:AB363"/>
    <mergeCell ref="AB324:AB343"/>
    <mergeCell ref="AC324:AC343"/>
    <mergeCell ref="AD324:AD343"/>
    <mergeCell ref="AE324:AE343"/>
    <mergeCell ref="AF324:AF343"/>
    <mergeCell ref="AG324:AG343"/>
    <mergeCell ref="A304:A323"/>
    <mergeCell ref="B304:B323"/>
    <mergeCell ref="C304:C323"/>
    <mergeCell ref="D304:D323"/>
    <mergeCell ref="Z304:Z323"/>
    <mergeCell ref="AA304:AA323"/>
    <mergeCell ref="AB304:AB323"/>
    <mergeCell ref="AC304:AC323"/>
    <mergeCell ref="AD304:AD323"/>
    <mergeCell ref="AE304:AE323"/>
    <mergeCell ref="AF304:AF323"/>
    <mergeCell ref="AG304:AG323"/>
    <mergeCell ref="AH304:AH323"/>
    <mergeCell ref="AA324:AA343"/>
    <mergeCell ref="AI344:AI363"/>
    <mergeCell ref="AJ344:AJ363"/>
    <mergeCell ref="AI304:AI323"/>
    <mergeCell ref="AJ304:AJ323"/>
    <mergeCell ref="AJ324:AJ343"/>
    <mergeCell ref="AH344:AH363"/>
    <mergeCell ref="D284:D303"/>
    <mergeCell ref="Z284:Z303"/>
    <mergeCell ref="AA284:AA303"/>
    <mergeCell ref="AB284:AB303"/>
    <mergeCell ref="AC284:AC303"/>
    <mergeCell ref="AC264:AC283"/>
    <mergeCell ref="AH244:AH263"/>
    <mergeCell ref="AI244:AI263"/>
    <mergeCell ref="AJ244:AJ263"/>
    <mergeCell ref="AD244:AD263"/>
    <mergeCell ref="AE244:AE263"/>
    <mergeCell ref="AF244:AF263"/>
    <mergeCell ref="AG244:AG263"/>
    <mergeCell ref="AI264:AI283"/>
    <mergeCell ref="AJ264:AJ283"/>
    <mergeCell ref="AD264:AD283"/>
    <mergeCell ref="AE264:AE283"/>
    <mergeCell ref="AF264:AF283"/>
    <mergeCell ref="AG264:AG283"/>
    <mergeCell ref="AH264:AH283"/>
    <mergeCell ref="AJ284:AJ303"/>
    <mergeCell ref="AD284:AD303"/>
    <mergeCell ref="AE284:AE303"/>
    <mergeCell ref="AF284:AF303"/>
    <mergeCell ref="AB264:AB283"/>
    <mergeCell ref="AB244:AB263"/>
    <mergeCell ref="AC244:AC263"/>
    <mergeCell ref="A244:A263"/>
    <mergeCell ref="B244:B263"/>
    <mergeCell ref="C244:C263"/>
    <mergeCell ref="D244:D263"/>
    <mergeCell ref="Z244:Z263"/>
    <mergeCell ref="AA244:AA263"/>
    <mergeCell ref="C204:C223"/>
    <mergeCell ref="D204:D223"/>
    <mergeCell ref="Z204:Z223"/>
    <mergeCell ref="AA204:AA223"/>
    <mergeCell ref="A264:A283"/>
    <mergeCell ref="B264:B283"/>
    <mergeCell ref="C264:C283"/>
    <mergeCell ref="D264:D283"/>
    <mergeCell ref="Z264:Z283"/>
    <mergeCell ref="AA264:AA283"/>
    <mergeCell ref="AE224:AE243"/>
    <mergeCell ref="AF224:AF243"/>
    <mergeCell ref="AG224:AG243"/>
    <mergeCell ref="AH224:AH243"/>
    <mergeCell ref="AI224:AI243"/>
    <mergeCell ref="AJ224:AJ243"/>
    <mergeCell ref="AJ204:AJ223"/>
    <mergeCell ref="A224:A243"/>
    <mergeCell ref="B224:B243"/>
    <mergeCell ref="C224:C243"/>
    <mergeCell ref="D224:D243"/>
    <mergeCell ref="Z224:Z243"/>
    <mergeCell ref="AA224:AA243"/>
    <mergeCell ref="AB224:AB243"/>
    <mergeCell ref="AC224:AC243"/>
    <mergeCell ref="AD224:AD243"/>
    <mergeCell ref="AD204:AD223"/>
    <mergeCell ref="AE204:AE223"/>
    <mergeCell ref="AF204:AF223"/>
    <mergeCell ref="AG204:AG223"/>
    <mergeCell ref="AH204:AH223"/>
    <mergeCell ref="AI204:AI223"/>
    <mergeCell ref="A204:A223"/>
    <mergeCell ref="B204:B223"/>
    <mergeCell ref="A164:A183"/>
    <mergeCell ref="B164:B183"/>
    <mergeCell ref="C164:C183"/>
    <mergeCell ref="D164:D183"/>
    <mergeCell ref="Z164:Z183"/>
    <mergeCell ref="AD184:AD203"/>
    <mergeCell ref="AE184:AE203"/>
    <mergeCell ref="AF184:AF203"/>
    <mergeCell ref="AG184:AG203"/>
    <mergeCell ref="AG124:AG143"/>
    <mergeCell ref="AH124:AH143"/>
    <mergeCell ref="AI124:AI143"/>
    <mergeCell ref="A124:A143"/>
    <mergeCell ref="B124:B143"/>
    <mergeCell ref="C124:C143"/>
    <mergeCell ref="AB204:AB223"/>
    <mergeCell ref="AC204:AC223"/>
    <mergeCell ref="AC184:AC203"/>
    <mergeCell ref="AH164:AH183"/>
    <mergeCell ref="AI164:AI183"/>
    <mergeCell ref="A184:A203"/>
    <mergeCell ref="B184:B203"/>
    <mergeCell ref="C184:C203"/>
    <mergeCell ref="D184:D203"/>
    <mergeCell ref="Z184:Z203"/>
    <mergeCell ref="AA184:AA203"/>
    <mergeCell ref="AB184:AB203"/>
    <mergeCell ref="AB164:AB183"/>
    <mergeCell ref="AC164:AC183"/>
    <mergeCell ref="AD164:AD183"/>
    <mergeCell ref="AE164:AE183"/>
    <mergeCell ref="AF164:AF183"/>
    <mergeCell ref="AG164:AG183"/>
    <mergeCell ref="A144:A163"/>
    <mergeCell ref="B144:B163"/>
    <mergeCell ref="C144:C163"/>
    <mergeCell ref="D144:D163"/>
    <mergeCell ref="Z144:Z163"/>
    <mergeCell ref="AA144:AA163"/>
    <mergeCell ref="AB144:AB163"/>
    <mergeCell ref="AC144:AC163"/>
    <mergeCell ref="AD144:AD163"/>
    <mergeCell ref="AE144:AE163"/>
    <mergeCell ref="AF144:AF163"/>
    <mergeCell ref="AG144:AG163"/>
    <mergeCell ref="AH144:AH163"/>
    <mergeCell ref="AA164:AA183"/>
    <mergeCell ref="AI184:AI203"/>
    <mergeCell ref="AJ184:AJ203"/>
    <mergeCell ref="AI144:AI163"/>
    <mergeCell ref="AJ144:AJ163"/>
    <mergeCell ref="AJ164:AJ183"/>
    <mergeCell ref="AH184:AH203"/>
    <mergeCell ref="D124:D143"/>
    <mergeCell ref="Z124:Z143"/>
    <mergeCell ref="AA124:AA143"/>
    <mergeCell ref="AB124:AB143"/>
    <mergeCell ref="AC124:AC143"/>
    <mergeCell ref="AC104:AC123"/>
    <mergeCell ref="AH84:AH103"/>
    <mergeCell ref="AI84:AI103"/>
    <mergeCell ref="AJ84:AJ103"/>
    <mergeCell ref="AD84:AD103"/>
    <mergeCell ref="AE84:AE103"/>
    <mergeCell ref="AF84:AF103"/>
    <mergeCell ref="AG84:AG103"/>
    <mergeCell ref="AI104:AI123"/>
    <mergeCell ref="AJ104:AJ123"/>
    <mergeCell ref="AD104:AD123"/>
    <mergeCell ref="AE104:AE123"/>
    <mergeCell ref="AF104:AF123"/>
    <mergeCell ref="AG104:AG123"/>
    <mergeCell ref="AH104:AH123"/>
    <mergeCell ref="AJ124:AJ143"/>
    <mergeCell ref="AD124:AD143"/>
    <mergeCell ref="AE124:AE143"/>
    <mergeCell ref="AF124:AF143"/>
    <mergeCell ref="A104:A123"/>
    <mergeCell ref="B104:B123"/>
    <mergeCell ref="C104:C123"/>
    <mergeCell ref="D104:D123"/>
    <mergeCell ref="Z104:Z123"/>
    <mergeCell ref="AA104:AA123"/>
    <mergeCell ref="AB104:AB123"/>
    <mergeCell ref="AB84:AB103"/>
    <mergeCell ref="AC84:AC103"/>
    <mergeCell ref="A84:A103"/>
    <mergeCell ref="B84:B103"/>
    <mergeCell ref="C84:C103"/>
    <mergeCell ref="D84:D103"/>
    <mergeCell ref="Z84:Z103"/>
    <mergeCell ref="AA84:AA103"/>
    <mergeCell ref="AI64:AI83"/>
    <mergeCell ref="AJ64:AJ83"/>
    <mergeCell ref="AJ44:AJ63"/>
    <mergeCell ref="A64:A83"/>
    <mergeCell ref="B64:B83"/>
    <mergeCell ref="C64:C83"/>
    <mergeCell ref="D64:D83"/>
    <mergeCell ref="Z64:Z83"/>
    <mergeCell ref="AA64:AA83"/>
    <mergeCell ref="AB64:AB83"/>
    <mergeCell ref="AC64:AC83"/>
    <mergeCell ref="AD64:AD83"/>
    <mergeCell ref="AD44:AD63"/>
    <mergeCell ref="AE44:AE63"/>
    <mergeCell ref="AF44:AF63"/>
    <mergeCell ref="AG44:AG63"/>
    <mergeCell ref="AH44:AH63"/>
    <mergeCell ref="AI44:AI63"/>
    <mergeCell ref="A44:A63"/>
    <mergeCell ref="B44:B63"/>
    <mergeCell ref="C44:C63"/>
    <mergeCell ref="D44:D63"/>
    <mergeCell ref="Z44:Z63"/>
    <mergeCell ref="AA44:AA63"/>
    <mergeCell ref="AD24:AD43"/>
    <mergeCell ref="AE24:AE43"/>
    <mergeCell ref="AF24:AF43"/>
    <mergeCell ref="AG24:AG43"/>
    <mergeCell ref="AH24:AH43"/>
    <mergeCell ref="AE64:AE83"/>
    <mergeCell ref="AF64:AF83"/>
    <mergeCell ref="AG64:AG83"/>
    <mergeCell ref="AH64:AH83"/>
    <mergeCell ref="AB44:AB63"/>
    <mergeCell ref="AC44:AC63"/>
    <mergeCell ref="AC24:AC43"/>
    <mergeCell ref="AH12:AH23"/>
    <mergeCell ref="AI12:AI23"/>
    <mergeCell ref="AJ12:AJ23"/>
    <mergeCell ref="A24:A43"/>
    <mergeCell ref="B24:B43"/>
    <mergeCell ref="C24:C43"/>
    <mergeCell ref="D24:D43"/>
    <mergeCell ref="Z24:Z43"/>
    <mergeCell ref="AA24:AA43"/>
    <mergeCell ref="AB24:AB43"/>
    <mergeCell ref="AB12:AB23"/>
    <mergeCell ref="AC12:AC23"/>
    <mergeCell ref="AD12:AD23"/>
    <mergeCell ref="AE12:AE23"/>
    <mergeCell ref="AF12:AF23"/>
    <mergeCell ref="AG12:AG23"/>
    <mergeCell ref="A12:A23"/>
    <mergeCell ref="B12:B23"/>
    <mergeCell ref="C12:C23"/>
    <mergeCell ref="D12:D23"/>
    <mergeCell ref="Z12:Z23"/>
    <mergeCell ref="AA12:AA23"/>
    <mergeCell ref="AI24:AI43"/>
    <mergeCell ref="AJ24:AJ43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8:A11"/>
    <mergeCell ref="B8:B11"/>
    <mergeCell ref="C8:C11"/>
    <mergeCell ref="D8:D11"/>
    <mergeCell ref="E8:E11"/>
    <mergeCell ref="F8:Q8"/>
    <mergeCell ref="R8:U9"/>
    <mergeCell ref="AD8:AG9"/>
    <mergeCell ref="AH8:AH11"/>
  </mergeCells>
  <pageMargins left="0.7" right="0.7" top="0.75" bottom="0.75" header="0.3" footer="0.3"/>
  <pageSetup paperSize="9" scale="33" orientation="portrait" r:id="rId1"/>
  <rowBreaks count="4" manualBreakCount="4">
    <brk id="103" max="16383" man="1"/>
    <brk id="223" max="16383" man="1"/>
    <brk id="343" max="16383" man="1"/>
    <brk id="447" max="35" man="1"/>
  </rowBreaks>
  <colBreaks count="1" manualBreakCount="1">
    <brk id="4" max="472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Normal="100" workbookViewId="0">
      <selection activeCell="K2" sqref="K2"/>
    </sheetView>
  </sheetViews>
  <sheetFormatPr defaultRowHeight="15" x14ac:dyDescent="0.25"/>
  <cols>
    <col min="2" max="3" width="9.140625" customWidth="1"/>
    <col min="4" max="4" width="9.5703125" customWidth="1"/>
    <col min="5" max="10" width="9.140625" customWidth="1"/>
    <col min="15" max="15" width="10.28515625" customWidth="1"/>
    <col min="16" max="16" width="10" customWidth="1"/>
  </cols>
  <sheetData>
    <row r="1" spans="1:18" x14ac:dyDescent="0.25">
      <c r="A1" s="394" t="s">
        <v>1030</v>
      </c>
      <c r="B1" s="394" t="s">
        <v>1032</v>
      </c>
      <c r="C1" s="394" t="s">
        <v>1033</v>
      </c>
      <c r="D1" s="394">
        <v>16</v>
      </c>
      <c r="E1" s="394">
        <v>17</v>
      </c>
      <c r="F1" s="394">
        <v>19</v>
      </c>
      <c r="G1" s="395">
        <v>14</v>
      </c>
      <c r="H1" s="394" t="s">
        <v>877</v>
      </c>
      <c r="I1" s="394" t="s">
        <v>1035</v>
      </c>
      <c r="J1" s="394" t="s">
        <v>1036</v>
      </c>
      <c r="K1" s="394" t="s">
        <v>1037</v>
      </c>
      <c r="L1" s="394" t="s">
        <v>1038</v>
      </c>
      <c r="M1" s="394" t="s">
        <v>1039</v>
      </c>
      <c r="N1" s="394" t="s">
        <v>1040</v>
      </c>
      <c r="O1" s="394" t="s">
        <v>1041</v>
      </c>
      <c r="P1" s="394" t="s">
        <v>1042</v>
      </c>
      <c r="Q1" s="395" t="s">
        <v>1043</v>
      </c>
      <c r="R1" s="395" t="s">
        <v>1044</v>
      </c>
    </row>
    <row r="2" spans="1:18" x14ac:dyDescent="0.25">
      <c r="A2" s="394">
        <v>40</v>
      </c>
      <c r="B2" s="394">
        <v>1</v>
      </c>
      <c r="C2" s="394"/>
      <c r="D2" s="394"/>
      <c r="E2" s="394"/>
      <c r="F2" s="394"/>
      <c r="G2" s="394"/>
      <c r="H2" s="394"/>
      <c r="I2" s="394">
        <v>1</v>
      </c>
      <c r="J2" s="394"/>
      <c r="K2" s="394">
        <v>1</v>
      </c>
      <c r="L2" s="394"/>
      <c r="M2" s="394"/>
      <c r="N2" s="394"/>
      <c r="O2" s="394"/>
      <c r="P2" s="394">
        <v>1</v>
      </c>
      <c r="Q2" s="394"/>
      <c r="R2" s="394"/>
    </row>
    <row r="3" spans="1:18" x14ac:dyDescent="0.25">
      <c r="A3" s="394">
        <v>63</v>
      </c>
      <c r="B3" s="394"/>
      <c r="C3" s="394">
        <v>2</v>
      </c>
      <c r="D3" s="394">
        <v>1</v>
      </c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>
        <v>1</v>
      </c>
      <c r="Q3" s="394"/>
      <c r="R3" s="394">
        <v>1</v>
      </c>
    </row>
    <row r="4" spans="1:18" x14ac:dyDescent="0.25">
      <c r="A4" s="394">
        <v>100</v>
      </c>
      <c r="B4" s="394">
        <v>2</v>
      </c>
      <c r="C4" s="394">
        <v>4</v>
      </c>
      <c r="D4" s="394"/>
      <c r="E4" s="394"/>
      <c r="F4" s="394"/>
      <c r="G4" s="394">
        <v>1</v>
      </c>
      <c r="H4" s="394"/>
      <c r="I4" s="394">
        <v>4</v>
      </c>
      <c r="J4" s="394"/>
      <c r="K4" s="394">
        <v>3</v>
      </c>
      <c r="L4" s="394">
        <v>4</v>
      </c>
      <c r="M4" s="394">
        <v>3</v>
      </c>
      <c r="N4" s="394"/>
      <c r="O4" s="394">
        <v>2</v>
      </c>
      <c r="P4" s="394">
        <v>3</v>
      </c>
      <c r="Q4" s="395">
        <v>2</v>
      </c>
      <c r="R4" s="395">
        <v>1</v>
      </c>
    </row>
    <row r="5" spans="1:18" x14ac:dyDescent="0.25">
      <c r="A5" s="394">
        <v>160</v>
      </c>
      <c r="B5" s="394">
        <v>6</v>
      </c>
      <c r="C5" s="394">
        <v>5</v>
      </c>
      <c r="D5" s="394">
        <v>5</v>
      </c>
      <c r="E5" s="394">
        <v>1</v>
      </c>
      <c r="F5" s="394"/>
      <c r="G5" s="395">
        <v>2</v>
      </c>
      <c r="H5" s="394"/>
      <c r="I5" s="394">
        <v>9</v>
      </c>
      <c r="J5" s="394"/>
      <c r="K5" s="394">
        <v>13</v>
      </c>
      <c r="L5" s="394">
        <v>1</v>
      </c>
      <c r="M5" s="394">
        <v>5</v>
      </c>
      <c r="N5" s="394"/>
      <c r="O5" s="394">
        <v>3</v>
      </c>
      <c r="P5" s="394">
        <v>3</v>
      </c>
      <c r="Q5" s="395">
        <v>1</v>
      </c>
      <c r="R5" s="395">
        <v>6</v>
      </c>
    </row>
    <row r="6" spans="1:18" x14ac:dyDescent="0.25">
      <c r="A6" s="394">
        <v>180</v>
      </c>
      <c r="B6" s="394"/>
      <c r="C6" s="394">
        <v>2</v>
      </c>
      <c r="D6" s="394">
        <v>1</v>
      </c>
      <c r="E6" s="394"/>
      <c r="F6" s="394"/>
      <c r="G6" s="394"/>
      <c r="H6" s="394"/>
      <c r="I6" s="394"/>
      <c r="J6" s="394"/>
      <c r="K6" s="394">
        <v>1</v>
      </c>
      <c r="L6" s="394"/>
      <c r="M6" s="394"/>
      <c r="N6" s="394"/>
      <c r="O6" s="394"/>
      <c r="P6" s="394"/>
      <c r="Q6" s="394"/>
      <c r="R6" s="394"/>
    </row>
    <row r="7" spans="1:18" x14ac:dyDescent="0.25">
      <c r="A7" s="394">
        <v>250</v>
      </c>
      <c r="B7" s="394">
        <v>6</v>
      </c>
      <c r="C7" s="394">
        <v>7</v>
      </c>
      <c r="D7" s="394">
        <v>4</v>
      </c>
      <c r="E7" s="394">
        <v>3</v>
      </c>
      <c r="F7" s="394"/>
      <c r="G7" s="395">
        <v>2</v>
      </c>
      <c r="H7" s="394"/>
      <c r="I7" s="394">
        <v>6</v>
      </c>
      <c r="J7" s="394"/>
      <c r="K7" s="394">
        <v>9</v>
      </c>
      <c r="L7" s="394">
        <v>3</v>
      </c>
      <c r="M7" s="394">
        <v>7</v>
      </c>
      <c r="N7" s="394"/>
      <c r="O7" s="394">
        <v>2</v>
      </c>
      <c r="P7" s="394">
        <v>9</v>
      </c>
      <c r="Q7" s="395">
        <v>3</v>
      </c>
      <c r="R7" s="395">
        <v>16</v>
      </c>
    </row>
    <row r="8" spans="1:18" x14ac:dyDescent="0.25">
      <c r="A8" s="394">
        <v>300</v>
      </c>
      <c r="B8" s="394">
        <v>2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</row>
    <row r="9" spans="1:18" x14ac:dyDescent="0.25">
      <c r="A9" s="394">
        <v>315</v>
      </c>
      <c r="B9" s="394"/>
      <c r="C9" s="394"/>
      <c r="D9" s="394"/>
      <c r="E9" s="394"/>
      <c r="F9" s="394"/>
      <c r="G9" s="395">
        <v>1</v>
      </c>
      <c r="H9" s="394"/>
      <c r="I9" s="394"/>
      <c r="J9" s="394"/>
      <c r="K9" s="394"/>
      <c r="L9" s="394"/>
      <c r="M9" s="394"/>
      <c r="N9" s="394"/>
      <c r="O9" s="394"/>
      <c r="P9" s="394"/>
      <c r="Q9" s="394">
        <v>1</v>
      </c>
      <c r="R9" s="394">
        <v>2</v>
      </c>
    </row>
    <row r="10" spans="1:18" x14ac:dyDescent="0.25">
      <c r="A10" s="394">
        <v>320</v>
      </c>
      <c r="B10" s="394">
        <v>1</v>
      </c>
      <c r="C10" s="394">
        <v>2</v>
      </c>
      <c r="D10" s="394"/>
      <c r="E10" s="394"/>
      <c r="F10" s="394"/>
      <c r="G10" s="394"/>
      <c r="H10" s="394"/>
      <c r="I10" s="394"/>
      <c r="J10" s="394"/>
      <c r="K10" s="394">
        <v>2</v>
      </c>
      <c r="L10" s="394"/>
      <c r="M10" s="394"/>
      <c r="N10" s="394"/>
      <c r="O10" s="394"/>
      <c r="P10" s="394"/>
      <c r="Q10" s="394"/>
      <c r="R10" s="394"/>
    </row>
    <row r="11" spans="1:18" x14ac:dyDescent="0.25">
      <c r="A11" s="394">
        <v>400</v>
      </c>
      <c r="B11" s="394">
        <v>9</v>
      </c>
      <c r="C11" s="394">
        <v>9</v>
      </c>
      <c r="D11" s="394"/>
      <c r="E11" s="394">
        <v>3</v>
      </c>
      <c r="F11" s="394"/>
      <c r="G11" s="394"/>
      <c r="H11" s="394"/>
      <c r="I11" s="394">
        <v>5</v>
      </c>
      <c r="J11" s="394"/>
      <c r="K11" s="394">
        <v>6</v>
      </c>
      <c r="L11" s="394">
        <v>7</v>
      </c>
      <c r="M11" s="394">
        <v>9</v>
      </c>
      <c r="N11" s="394">
        <v>3</v>
      </c>
      <c r="O11" s="394">
        <v>1</v>
      </c>
      <c r="P11" s="394">
        <v>6</v>
      </c>
      <c r="Q11" s="395">
        <v>1</v>
      </c>
      <c r="R11" s="395">
        <v>7</v>
      </c>
    </row>
    <row r="12" spans="1:18" x14ac:dyDescent="0.25">
      <c r="A12" s="394">
        <v>560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>
        <v>1</v>
      </c>
      <c r="L12" s="394"/>
      <c r="M12" s="394"/>
      <c r="N12" s="394"/>
      <c r="O12" s="394"/>
      <c r="P12" s="394"/>
      <c r="Q12" s="394"/>
      <c r="R12" s="394"/>
    </row>
    <row r="13" spans="1:18" x14ac:dyDescent="0.25">
      <c r="A13" s="394">
        <v>630</v>
      </c>
      <c r="B13" s="394">
        <v>3</v>
      </c>
      <c r="C13" s="394"/>
      <c r="D13" s="394"/>
      <c r="E13" s="394"/>
      <c r="F13" s="394"/>
      <c r="G13" s="394"/>
      <c r="H13" s="394"/>
      <c r="I13" s="394">
        <v>1</v>
      </c>
      <c r="J13" s="394"/>
      <c r="K13" s="394">
        <v>2</v>
      </c>
      <c r="L13" s="394">
        <v>2</v>
      </c>
      <c r="M13" s="394">
        <v>2</v>
      </c>
      <c r="N13" s="394">
        <v>3</v>
      </c>
      <c r="O13" s="394">
        <v>2</v>
      </c>
      <c r="P13" s="394">
        <v>2</v>
      </c>
      <c r="Q13" s="394"/>
      <c r="R13" s="395">
        <v>1</v>
      </c>
    </row>
    <row r="14" spans="1:18" x14ac:dyDescent="0.25">
      <c r="A14" s="394">
        <v>1000</v>
      </c>
      <c r="B14" s="394">
        <v>2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>
        <v>2</v>
      </c>
      <c r="N14" s="394"/>
      <c r="O14" s="394"/>
      <c r="P14" s="394">
        <v>6</v>
      </c>
      <c r="Q14" s="394"/>
      <c r="R14" s="394"/>
    </row>
    <row r="15" spans="1:18" x14ac:dyDescent="0.25">
      <c r="A15" s="396" t="s">
        <v>1045</v>
      </c>
      <c r="B15" s="397">
        <f>SUM(B2:B14)</f>
        <v>32</v>
      </c>
      <c r="C15" s="397">
        <f>SUM(C2:C14)</f>
        <v>31</v>
      </c>
      <c r="D15" s="397">
        <f>SUM(D2:D14)</f>
        <v>11</v>
      </c>
      <c r="E15" s="397">
        <f>SUM(E2:E14)</f>
        <v>7</v>
      </c>
      <c r="F15" s="397"/>
      <c r="G15" s="397">
        <f>SUM(G2:G14)</f>
        <v>6</v>
      </c>
      <c r="H15" s="397"/>
      <c r="I15" s="397">
        <f>SUM(I2:I14)</f>
        <v>26</v>
      </c>
      <c r="J15" s="397"/>
      <c r="K15" s="397">
        <f t="shared" ref="K15:R15" si="0">SUM(K2:K14)</f>
        <v>38</v>
      </c>
      <c r="L15" s="397">
        <f t="shared" si="0"/>
        <v>17</v>
      </c>
      <c r="M15" s="397">
        <f t="shared" si="0"/>
        <v>28</v>
      </c>
      <c r="N15" s="397">
        <f t="shared" si="0"/>
        <v>6</v>
      </c>
      <c r="O15" s="397">
        <f t="shared" si="0"/>
        <v>10</v>
      </c>
      <c r="P15" s="397">
        <f t="shared" si="0"/>
        <v>31</v>
      </c>
      <c r="Q15" s="397">
        <f t="shared" si="0"/>
        <v>8</v>
      </c>
      <c r="R15" s="398">
        <f t="shared" si="0"/>
        <v>34</v>
      </c>
    </row>
    <row r="16" spans="1:18" x14ac:dyDescent="0.25">
      <c r="A16" s="1309" t="s">
        <v>190</v>
      </c>
      <c r="B16" s="1310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1"/>
    </row>
    <row r="17" spans="1:18" x14ac:dyDescent="0.25">
      <c r="A17" s="394"/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</row>
    <row r="18" spans="1:18" x14ac:dyDescent="0.25">
      <c r="A18" s="394">
        <v>40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</row>
    <row r="19" spans="1:18" x14ac:dyDescent="0.25">
      <c r="A19" s="394">
        <v>100</v>
      </c>
      <c r="B19" s="394"/>
      <c r="C19" s="394"/>
      <c r="D19" s="394">
        <v>1</v>
      </c>
      <c r="E19" s="394"/>
      <c r="F19" s="394"/>
      <c r="G19" s="394"/>
      <c r="H19" s="394">
        <v>1</v>
      </c>
      <c r="I19" s="394"/>
      <c r="J19" s="394">
        <v>2</v>
      </c>
      <c r="K19" s="394"/>
      <c r="L19" s="394"/>
      <c r="M19" s="394"/>
      <c r="N19" s="394"/>
      <c r="O19" s="394"/>
      <c r="P19" s="394"/>
      <c r="Q19" s="394"/>
      <c r="R19" s="394"/>
    </row>
    <row r="20" spans="1:18" x14ac:dyDescent="0.25">
      <c r="A20" s="394">
        <v>160</v>
      </c>
      <c r="B20" s="394">
        <v>1</v>
      </c>
      <c r="C20" s="394"/>
      <c r="D20" s="394">
        <v>1</v>
      </c>
      <c r="E20" s="394"/>
      <c r="F20" s="394">
        <v>3</v>
      </c>
      <c r="G20" s="394"/>
      <c r="H20" s="394">
        <v>3</v>
      </c>
      <c r="I20" s="394"/>
      <c r="J20" s="394">
        <v>2</v>
      </c>
      <c r="K20" s="394"/>
      <c r="L20" s="394"/>
      <c r="M20" s="394"/>
      <c r="N20" s="394"/>
      <c r="O20" s="394"/>
      <c r="P20" s="394"/>
      <c r="Q20" s="394"/>
      <c r="R20" s="394">
        <v>2</v>
      </c>
    </row>
    <row r="21" spans="1:18" x14ac:dyDescent="0.25">
      <c r="A21" s="394">
        <v>250</v>
      </c>
      <c r="B21" s="394"/>
      <c r="C21" s="394"/>
      <c r="D21" s="394"/>
      <c r="E21" s="394"/>
      <c r="F21" s="394">
        <v>2</v>
      </c>
      <c r="G21" s="394"/>
      <c r="H21" s="394"/>
      <c r="I21" s="394"/>
      <c r="J21" s="394"/>
      <c r="K21" s="394"/>
      <c r="L21" s="394">
        <v>2</v>
      </c>
      <c r="M21" s="394"/>
      <c r="N21" s="394"/>
      <c r="O21" s="394"/>
      <c r="P21" s="394"/>
      <c r="Q21" s="394"/>
      <c r="R21" s="394"/>
    </row>
    <row r="22" spans="1:18" x14ac:dyDescent="0.25">
      <c r="A22" s="394">
        <v>300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</row>
    <row r="23" spans="1:18" x14ac:dyDescent="0.25">
      <c r="A23" s="394">
        <v>315</v>
      </c>
      <c r="B23" s="394">
        <v>1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</row>
    <row r="24" spans="1:18" x14ac:dyDescent="0.25">
      <c r="A24" s="394">
        <v>320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</row>
    <row r="25" spans="1:18" x14ac:dyDescent="0.25">
      <c r="A25" s="394">
        <v>400</v>
      </c>
      <c r="B25" s="394">
        <v>9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>
        <v>1</v>
      </c>
    </row>
    <row r="26" spans="1:18" x14ac:dyDescent="0.25">
      <c r="A26" s="394">
        <v>630</v>
      </c>
      <c r="B26" s="394">
        <v>3</v>
      </c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>
        <v>1</v>
      </c>
    </row>
    <row r="27" spans="1:18" x14ac:dyDescent="0.25">
      <c r="A27" s="399" t="s">
        <v>1045</v>
      </c>
      <c r="B27" s="399">
        <f>SUM(B19:B26)</f>
        <v>14</v>
      </c>
      <c r="C27" s="399"/>
      <c r="D27" s="399">
        <f>SUM(D19:D26)</f>
        <v>2</v>
      </c>
      <c r="E27" s="399"/>
      <c r="F27" s="399">
        <f>SUM(F19:F26)</f>
        <v>5</v>
      </c>
      <c r="G27" s="399"/>
      <c r="H27" s="399">
        <f>SUM(H19:H26)</f>
        <v>4</v>
      </c>
      <c r="I27" s="399"/>
      <c r="J27" s="399">
        <f>SUM(J19:J26)</f>
        <v>4</v>
      </c>
      <c r="K27" s="399"/>
      <c r="L27" s="399">
        <f>SUM(L19:L26)</f>
        <v>2</v>
      </c>
      <c r="M27" s="399"/>
      <c r="N27" s="399"/>
      <c r="O27" s="399"/>
      <c r="P27" s="399"/>
      <c r="Q27" s="399"/>
      <c r="R27" s="399">
        <f>SUM(R19:R26)</f>
        <v>4</v>
      </c>
    </row>
    <row r="28" spans="1:18" x14ac:dyDescent="0.25">
      <c r="A28" s="1309" t="s">
        <v>1031</v>
      </c>
      <c r="B28" s="1310"/>
      <c r="C28" s="1310"/>
      <c r="D28" s="1310"/>
      <c r="E28" s="1310"/>
      <c r="F28" s="1310"/>
      <c r="G28" s="1310"/>
      <c r="H28" s="1310"/>
      <c r="I28" s="1310"/>
      <c r="J28" s="1310"/>
      <c r="K28" s="1310"/>
      <c r="L28" s="1310"/>
      <c r="M28" s="1310"/>
      <c r="N28" s="1310"/>
      <c r="O28" s="1310"/>
      <c r="P28" s="1310"/>
      <c r="Q28" s="1310"/>
      <c r="R28" s="1311"/>
    </row>
    <row r="29" spans="1:18" x14ac:dyDescent="0.25">
      <c r="A29" s="394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</row>
    <row r="30" spans="1:18" x14ac:dyDescent="0.25">
      <c r="A30" s="394">
        <v>40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</row>
    <row r="31" spans="1:18" x14ac:dyDescent="0.25">
      <c r="A31" s="394">
        <v>100</v>
      </c>
      <c r="B31" s="394">
        <v>3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</row>
    <row r="32" spans="1:18" x14ac:dyDescent="0.25">
      <c r="A32" s="394">
        <v>160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</row>
    <row r="33" spans="1:18" x14ac:dyDescent="0.25">
      <c r="A33" s="394">
        <v>250</v>
      </c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</row>
    <row r="34" spans="1:18" x14ac:dyDescent="0.25">
      <c r="A34" s="394">
        <v>300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</row>
    <row r="35" spans="1:18" x14ac:dyDescent="0.25">
      <c r="A35" s="394">
        <v>315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</row>
    <row r="36" spans="1:18" x14ac:dyDescent="0.25">
      <c r="A36" s="394">
        <v>320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</row>
    <row r="37" spans="1:18" x14ac:dyDescent="0.25">
      <c r="A37" s="394">
        <v>400</v>
      </c>
      <c r="B37" s="394">
        <v>1</v>
      </c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</row>
    <row r="38" spans="1:18" x14ac:dyDescent="0.25">
      <c r="A38" s="394">
        <v>630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</row>
    <row r="39" spans="1:18" x14ac:dyDescent="0.25">
      <c r="A39" s="399" t="s">
        <v>1045</v>
      </c>
      <c r="B39" s="399">
        <f>SUM(B29:B38)</f>
        <v>4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</row>
    <row r="40" spans="1:18" x14ac:dyDescent="0.25">
      <c r="A40" s="1309" t="s">
        <v>1034</v>
      </c>
      <c r="B40" s="1310"/>
      <c r="C40" s="1310"/>
      <c r="D40" s="1310"/>
      <c r="E40" s="1310"/>
      <c r="F40" s="1310"/>
      <c r="G40" s="1310"/>
      <c r="H40" s="1310"/>
      <c r="I40" s="1310"/>
      <c r="J40" s="1310"/>
      <c r="K40" s="1310"/>
      <c r="L40" s="1310"/>
      <c r="M40" s="1310"/>
      <c r="N40" s="1310"/>
      <c r="O40" s="1310"/>
      <c r="P40" s="1310"/>
      <c r="Q40" s="1310"/>
      <c r="R40" s="1311"/>
    </row>
    <row r="41" spans="1:18" x14ac:dyDescent="0.25">
      <c r="A41" s="394">
        <v>400</v>
      </c>
      <c r="B41" s="394"/>
      <c r="C41" s="394"/>
      <c r="D41" s="394"/>
      <c r="E41" s="394">
        <v>2</v>
      </c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</row>
    <row r="42" spans="1:18" x14ac:dyDescent="0.25">
      <c r="A42" s="394">
        <v>250</v>
      </c>
      <c r="B42" s="394"/>
      <c r="C42" s="394"/>
      <c r="D42" s="394"/>
      <c r="E42" s="394">
        <v>1</v>
      </c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</row>
    <row r="43" spans="1:18" x14ac:dyDescent="0.25">
      <c r="A43" s="394">
        <v>630</v>
      </c>
      <c r="B43" s="394"/>
      <c r="C43" s="394"/>
      <c r="D43" s="394"/>
      <c r="E43" s="394">
        <v>2</v>
      </c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</row>
    <row r="44" spans="1:18" x14ac:dyDescent="0.25">
      <c r="A44" s="394">
        <v>1000</v>
      </c>
      <c r="B44" s="394"/>
      <c r="C44" s="394"/>
      <c r="D44" s="394"/>
      <c r="E44" s="394">
        <v>1</v>
      </c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</row>
    <row r="45" spans="1:18" x14ac:dyDescent="0.25">
      <c r="E45" s="393">
        <f>SUM(E41:E44)</f>
        <v>6</v>
      </c>
    </row>
    <row r="47" spans="1:18" x14ac:dyDescent="0.25">
      <c r="B47" t="s">
        <v>1046</v>
      </c>
      <c r="C47">
        <f>B15+C15+D15+E15+G15+I15+K15+L15+M15+N15+O15+P15+Q15+R15+R27+L27+J27+H27+F27+D27+B27+B39</f>
        <v>324</v>
      </c>
    </row>
    <row r="49" spans="3:3" x14ac:dyDescent="0.25">
      <c r="C49">
        <v>4</v>
      </c>
    </row>
    <row r="50" spans="3:3" x14ac:dyDescent="0.25">
      <c r="C50">
        <v>5</v>
      </c>
    </row>
    <row r="51" spans="3:3" x14ac:dyDescent="0.25">
      <c r="C51">
        <v>6</v>
      </c>
    </row>
  </sheetData>
  <mergeCells count="3">
    <mergeCell ref="A28:R28"/>
    <mergeCell ref="A16:R16"/>
    <mergeCell ref="A40:R40"/>
  </mergeCells>
  <pageMargins left="0.7" right="0.7" top="0.75" bottom="0.75" header="0.3" footer="0.3"/>
  <pageSetup paperSize="9" scale="5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411"/>
  <sheetViews>
    <sheetView tabSelected="1" topLeftCell="V16" zoomScale="70" zoomScaleNormal="70" workbookViewId="0">
      <selection activeCell="L34" sqref="L34"/>
    </sheetView>
  </sheetViews>
  <sheetFormatPr defaultRowHeight="15" x14ac:dyDescent="0.25"/>
  <cols>
    <col min="1" max="1" width="8" style="410" customWidth="1"/>
    <col min="2" max="2" width="20.42578125" style="410" customWidth="1"/>
    <col min="3" max="3" width="22.5703125" style="410" customWidth="1"/>
    <col min="4" max="4" width="25.140625" style="410" customWidth="1"/>
    <col min="5" max="16" width="9.140625" style="410"/>
    <col min="17" max="29" width="10.7109375" style="410" customWidth="1"/>
    <col min="30" max="16384" width="9.140625" style="410"/>
  </cols>
  <sheetData>
    <row r="1" spans="1:29" x14ac:dyDescent="0.25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9"/>
      <c r="U1" s="409"/>
    </row>
    <row r="2" spans="1:29" x14ac:dyDescent="0.25">
      <c r="A2" s="408"/>
      <c r="B2" s="1312" t="s">
        <v>1054</v>
      </c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4"/>
      <c r="Q2" s="408"/>
      <c r="R2" s="408"/>
      <c r="S2" s="408"/>
      <c r="T2" s="409"/>
      <c r="U2" s="409"/>
    </row>
    <row r="3" spans="1:29" x14ac:dyDescent="0.25">
      <c r="A3" s="408"/>
      <c r="B3" s="1315"/>
      <c r="C3" s="1316"/>
      <c r="D3" s="1316"/>
      <c r="E3" s="1316"/>
      <c r="F3" s="1316"/>
      <c r="G3" s="1316"/>
      <c r="H3" s="1316"/>
      <c r="I3" s="1316"/>
      <c r="J3" s="1316"/>
      <c r="K3" s="1316"/>
      <c r="L3" s="1316"/>
      <c r="M3" s="1316"/>
      <c r="N3" s="1316"/>
      <c r="O3" s="1316"/>
      <c r="P3" s="1317"/>
      <c r="Q3" s="408"/>
      <c r="R3" s="408"/>
      <c r="S3" s="408"/>
      <c r="T3" s="409"/>
      <c r="U3" s="409"/>
    </row>
    <row r="4" spans="1:29" ht="20.25" x14ac:dyDescent="0.25">
      <c r="A4" s="408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08"/>
      <c r="R4" s="408"/>
      <c r="S4" s="408"/>
      <c r="T4" s="409"/>
      <c r="U4" s="409"/>
    </row>
    <row r="5" spans="1:29" ht="20.25" x14ac:dyDescent="0.25">
      <c r="A5" s="408"/>
      <c r="B5" s="411"/>
      <c r="C5" s="411"/>
      <c r="D5" s="411"/>
      <c r="E5" s="1318"/>
      <c r="F5" s="1318"/>
      <c r="G5" s="1318"/>
      <c r="H5" s="1318"/>
      <c r="I5" s="1318"/>
      <c r="J5" s="1318"/>
      <c r="K5" s="1318"/>
      <c r="L5" s="1318"/>
      <c r="M5" s="1318"/>
      <c r="N5" s="1318"/>
      <c r="O5" s="1318"/>
      <c r="P5" s="1318"/>
      <c r="Q5" s="1318"/>
      <c r="R5" s="1318"/>
      <c r="S5" s="1318"/>
      <c r="T5" s="1318"/>
      <c r="U5" s="1319" t="s">
        <v>1</v>
      </c>
      <c r="V5" s="1319"/>
      <c r="W5" s="1319"/>
      <c r="X5" s="1319"/>
      <c r="Y5" s="1319"/>
      <c r="Z5" s="1319"/>
      <c r="AA5" s="1319"/>
      <c r="AB5" s="1319"/>
      <c r="AC5" s="1319"/>
    </row>
    <row r="6" spans="1:29" ht="20.25" x14ac:dyDescent="0.25">
      <c r="A6" s="408"/>
      <c r="B6" s="411"/>
      <c r="C6" s="411"/>
      <c r="D6" s="411"/>
      <c r="E6" s="1318"/>
      <c r="F6" s="1318"/>
      <c r="G6" s="1318"/>
      <c r="H6" s="1318"/>
      <c r="I6" s="1318"/>
      <c r="J6" s="1318"/>
      <c r="K6" s="1318"/>
      <c r="L6" s="1318"/>
      <c r="M6" s="1318"/>
      <c r="N6" s="1318"/>
      <c r="O6" s="1318"/>
      <c r="P6" s="1318"/>
      <c r="Q6" s="1318"/>
      <c r="R6" s="1318"/>
      <c r="S6" s="1318"/>
      <c r="T6" s="1318"/>
      <c r="U6" s="1319"/>
      <c r="V6" s="1319"/>
      <c r="W6" s="1319"/>
      <c r="X6" s="1319"/>
      <c r="Y6" s="1319"/>
      <c r="Z6" s="1319"/>
      <c r="AA6" s="1319"/>
      <c r="AB6" s="1319"/>
      <c r="AC6" s="1319"/>
    </row>
    <row r="7" spans="1:29" x14ac:dyDescent="0.25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9"/>
      <c r="U7" s="409"/>
    </row>
    <row r="8" spans="1:29" ht="31.5" customHeight="1" x14ac:dyDescent="0.25">
      <c r="A8" s="1320" t="s">
        <v>2</v>
      </c>
      <c r="B8" s="1322" t="s">
        <v>3</v>
      </c>
      <c r="C8" s="1323" t="s">
        <v>4</v>
      </c>
      <c r="D8" s="1322" t="s">
        <v>6</v>
      </c>
      <c r="E8" s="1322" t="s">
        <v>7</v>
      </c>
      <c r="F8" s="1325"/>
      <c r="G8" s="1325"/>
      <c r="H8" s="1325"/>
      <c r="I8" s="1325"/>
      <c r="J8" s="1325"/>
      <c r="K8" s="1325"/>
      <c r="L8" s="1325"/>
      <c r="M8" s="1325"/>
      <c r="N8" s="1325"/>
      <c r="O8" s="1325"/>
      <c r="P8" s="1325"/>
      <c r="Q8" s="1322" t="s">
        <v>8</v>
      </c>
      <c r="R8" s="1322"/>
      <c r="S8" s="1322"/>
      <c r="T8" s="1322"/>
      <c r="U8" s="1326" t="s">
        <v>9</v>
      </c>
      <c r="V8" s="1326"/>
      <c r="W8" s="1326"/>
      <c r="X8" s="1326"/>
      <c r="Y8" s="1326" t="s">
        <v>10</v>
      </c>
      <c r="Z8" s="1326"/>
      <c r="AA8" s="1326"/>
      <c r="AB8" s="1326"/>
      <c r="AC8" s="1326" t="s">
        <v>12</v>
      </c>
    </row>
    <row r="9" spans="1:29" ht="33" customHeight="1" x14ac:dyDescent="0.25">
      <c r="A9" s="1320"/>
      <c r="B9" s="1322"/>
      <c r="C9" s="1324"/>
      <c r="D9" s="1322"/>
      <c r="E9" s="1322" t="s">
        <v>15</v>
      </c>
      <c r="F9" s="1322"/>
      <c r="G9" s="1322"/>
      <c r="H9" s="1322"/>
      <c r="I9" s="1322"/>
      <c r="J9" s="1322"/>
      <c r="K9" s="1322" t="s">
        <v>16</v>
      </c>
      <c r="L9" s="1322"/>
      <c r="M9" s="1322"/>
      <c r="N9" s="1322"/>
      <c r="O9" s="1322"/>
      <c r="P9" s="1322"/>
      <c r="Q9" s="1322"/>
      <c r="R9" s="1322"/>
      <c r="S9" s="1322"/>
      <c r="T9" s="1322"/>
      <c r="U9" s="1326"/>
      <c r="V9" s="1326"/>
      <c r="W9" s="1326"/>
      <c r="X9" s="1326"/>
      <c r="Y9" s="1326"/>
      <c r="Z9" s="1326"/>
      <c r="AA9" s="1326"/>
      <c r="AB9" s="1326"/>
      <c r="AC9" s="1326"/>
    </row>
    <row r="10" spans="1:29" ht="15.75" x14ac:dyDescent="0.25">
      <c r="A10" s="1320"/>
      <c r="B10" s="1322"/>
      <c r="C10" s="1324"/>
      <c r="D10" s="1322"/>
      <c r="E10" s="1328">
        <v>1000.4166666666666</v>
      </c>
      <c r="F10" s="1328"/>
      <c r="G10" s="1328"/>
      <c r="H10" s="1328">
        <v>1000.7916666666666</v>
      </c>
      <c r="I10" s="1328"/>
      <c r="J10" s="1328"/>
      <c r="K10" s="1328">
        <v>1000.4166666666666</v>
      </c>
      <c r="L10" s="1328"/>
      <c r="M10" s="1328"/>
      <c r="N10" s="1328">
        <v>1000.7916666666666</v>
      </c>
      <c r="O10" s="1328"/>
      <c r="P10" s="1328"/>
      <c r="Q10" s="1322" t="s">
        <v>15</v>
      </c>
      <c r="R10" s="1322"/>
      <c r="S10" s="1322" t="s">
        <v>16</v>
      </c>
      <c r="T10" s="1322"/>
      <c r="U10" s="1326" t="s">
        <v>15</v>
      </c>
      <c r="V10" s="1326"/>
      <c r="W10" s="1326" t="s">
        <v>16</v>
      </c>
      <c r="X10" s="1326"/>
      <c r="Y10" s="1326" t="s">
        <v>15</v>
      </c>
      <c r="Z10" s="1326"/>
      <c r="AA10" s="1326" t="s">
        <v>16</v>
      </c>
      <c r="AB10" s="1326"/>
      <c r="AC10" s="1326"/>
    </row>
    <row r="11" spans="1:29" ht="16.5" thickBot="1" x14ac:dyDescent="0.3">
      <c r="A11" s="1321"/>
      <c r="B11" s="1323"/>
      <c r="C11" s="1324"/>
      <c r="D11" s="1323"/>
      <c r="E11" s="412" t="s">
        <v>17</v>
      </c>
      <c r="F11" s="413" t="s">
        <v>18</v>
      </c>
      <c r="G11" s="414" t="s">
        <v>19</v>
      </c>
      <c r="H11" s="412" t="s">
        <v>17</v>
      </c>
      <c r="I11" s="413" t="s">
        <v>18</v>
      </c>
      <c r="J11" s="414" t="s">
        <v>19</v>
      </c>
      <c r="K11" s="412" t="s">
        <v>17</v>
      </c>
      <c r="L11" s="413" t="s">
        <v>18</v>
      </c>
      <c r="M11" s="414" t="s">
        <v>19</v>
      </c>
      <c r="N11" s="412" t="s">
        <v>17</v>
      </c>
      <c r="O11" s="413" t="s">
        <v>18</v>
      </c>
      <c r="P11" s="414" t="s">
        <v>19</v>
      </c>
      <c r="Q11" s="415">
        <v>1000.4166666666666</v>
      </c>
      <c r="R11" s="415">
        <v>1000.7916666666666</v>
      </c>
      <c r="S11" s="415">
        <v>1000.4166666666666</v>
      </c>
      <c r="T11" s="415">
        <v>1000.7916666666666</v>
      </c>
      <c r="U11" s="416">
        <v>1000.4166666666666</v>
      </c>
      <c r="V11" s="416">
        <v>1000.7916666666666</v>
      </c>
      <c r="W11" s="416">
        <v>1000.4166666666666</v>
      </c>
      <c r="X11" s="416">
        <v>1000.7916666666666</v>
      </c>
      <c r="Y11" s="416">
        <v>1000.4166666666666</v>
      </c>
      <c r="Z11" s="416">
        <v>1000.7916666666666</v>
      </c>
      <c r="AA11" s="416">
        <v>1000.4166666666666</v>
      </c>
      <c r="AB11" s="416">
        <v>1000.7916666666666</v>
      </c>
      <c r="AC11" s="1327"/>
    </row>
    <row r="12" spans="1:29" ht="18.75" x14ac:dyDescent="0.25">
      <c r="A12" s="417">
        <v>1</v>
      </c>
      <c r="B12" s="1329" t="s">
        <v>28</v>
      </c>
      <c r="C12" s="1325" t="s">
        <v>104</v>
      </c>
      <c r="D12" s="418" t="s">
        <v>1055</v>
      </c>
      <c r="E12" s="419"/>
      <c r="F12" s="419"/>
      <c r="G12" s="419"/>
      <c r="H12" s="419"/>
      <c r="I12" s="419"/>
      <c r="J12" s="419"/>
      <c r="K12" s="419">
        <v>29.6</v>
      </c>
      <c r="L12" s="419">
        <v>7.1</v>
      </c>
      <c r="M12" s="419">
        <v>2.9</v>
      </c>
      <c r="N12" s="419">
        <v>61.3</v>
      </c>
      <c r="O12" s="419">
        <v>1.6</v>
      </c>
      <c r="P12" s="419">
        <v>8</v>
      </c>
      <c r="Q12" s="420">
        <v>220</v>
      </c>
      <c r="R12" s="420">
        <v>220</v>
      </c>
      <c r="S12" s="420">
        <v>220</v>
      </c>
      <c r="T12" s="421">
        <v>220</v>
      </c>
      <c r="U12" s="422">
        <f t="shared" ref="U12:U75" si="0">IF(AND(E12=0,F12=0,G12=0),0,IF(AND(E12=0,F12=0),G12,IF(AND(E12=0,G12=0),F12,IF(AND(F12=0,G12=0),E12,IF(E12=0,(F12+G12)/2,IF(F12=0,(E12+G12)/2,IF(G12=0,(E12+F12)/2,(E12+F12+G12)/3)))))))</f>
        <v>0</v>
      </c>
      <c r="V12" s="423">
        <f t="shared" ref="V12:V75" si="1">IF(AND(H12=0,I12=0,J12=0),0,IF(AND(H12=0,I12=0),J12,IF(AND(H12=0,J12=0),I12,IF(AND(I12=0,J12=0),H12,IF(H12=0,(I12+J12)/2,IF(I12=0,(H12+J12)/2,IF(J12=0,(H12+I12)/2,(H12+I12+J12)/3)))))))</f>
        <v>0</v>
      </c>
      <c r="W12" s="423">
        <f t="shared" ref="W12:W75" si="2">IF(AND(K12=0,L12=0,M12=0),0,IF(AND(K12=0,L12=0),M12,IF(AND(K12=0,M12=0),L12,IF(AND(L12=0,M12=0),K12,IF(K12=0,(L12+M12)/2,IF(L12=0,(K12+M12)/2,IF(M12=0,(K12+L12)/2,(K12+L12+M12)/3)))))))</f>
        <v>13.200000000000001</v>
      </c>
      <c r="X12" s="424">
        <f t="shared" ref="X12:X75" si="3">IF(AND(N12=0,O12=0,P12=0),0,IF(AND(N12=0,O12=0),P12,IF(AND(N12=0,P12=0),O12,IF(AND(O12=0,P12=0),N12,IF(N12=0,(O12+P12)/2,IF(O12=0,(N12+P12)/2,IF(P12=0,(N12+O12)/2,(N12+O12+P12)/3)))))))</f>
        <v>23.633333333333336</v>
      </c>
      <c r="Y12" s="1333">
        <f>SUM(U12:U31)</f>
        <v>0</v>
      </c>
      <c r="Z12" s="1336">
        <f>SUM(V12:V31)</f>
        <v>0</v>
      </c>
      <c r="AA12" s="1336">
        <f>SUM(W12:W31)</f>
        <v>31.966666666666669</v>
      </c>
      <c r="AB12" s="1336">
        <f>SUM(X12:X31)</f>
        <v>51.5</v>
      </c>
      <c r="AC12" s="1339">
        <f>MAX(Y12:AB31)</f>
        <v>51.5</v>
      </c>
    </row>
    <row r="13" spans="1:29" ht="18.75" x14ac:dyDescent="0.25">
      <c r="A13" s="425"/>
      <c r="B13" s="1330"/>
      <c r="C13" s="1325"/>
      <c r="D13" s="426" t="s">
        <v>1056</v>
      </c>
      <c r="E13" s="427"/>
      <c r="F13" s="427"/>
      <c r="G13" s="427"/>
      <c r="H13" s="427"/>
      <c r="I13" s="427"/>
      <c r="J13" s="427"/>
      <c r="K13" s="427">
        <v>23</v>
      </c>
      <c r="L13" s="427">
        <v>7.8</v>
      </c>
      <c r="M13" s="427">
        <v>25.5</v>
      </c>
      <c r="N13" s="427">
        <v>24.4</v>
      </c>
      <c r="O13" s="427">
        <v>28.8</v>
      </c>
      <c r="P13" s="427">
        <v>30.4</v>
      </c>
      <c r="Q13" s="428">
        <v>220</v>
      </c>
      <c r="R13" s="428">
        <v>220</v>
      </c>
      <c r="S13" s="428">
        <v>220</v>
      </c>
      <c r="T13" s="429">
        <v>220</v>
      </c>
      <c r="U13" s="430">
        <f t="shared" si="0"/>
        <v>0</v>
      </c>
      <c r="V13" s="431">
        <f t="shared" si="1"/>
        <v>0</v>
      </c>
      <c r="W13" s="431">
        <f t="shared" si="2"/>
        <v>18.766666666666666</v>
      </c>
      <c r="X13" s="432">
        <f t="shared" si="3"/>
        <v>27.866666666666664</v>
      </c>
      <c r="Y13" s="1334"/>
      <c r="Z13" s="1337"/>
      <c r="AA13" s="1337"/>
      <c r="AB13" s="1337"/>
      <c r="AC13" s="1340"/>
    </row>
    <row r="14" spans="1:29" ht="18.75" x14ac:dyDescent="0.25">
      <c r="A14" s="425"/>
      <c r="B14" s="1330"/>
      <c r="C14" s="1325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4"/>
      <c r="R14" s="434"/>
      <c r="S14" s="434"/>
      <c r="T14" s="435"/>
      <c r="U14" s="436">
        <f t="shared" si="0"/>
        <v>0</v>
      </c>
      <c r="V14" s="431">
        <f t="shared" si="1"/>
        <v>0</v>
      </c>
      <c r="W14" s="431">
        <f t="shared" si="2"/>
        <v>0</v>
      </c>
      <c r="X14" s="432">
        <f t="shared" si="3"/>
        <v>0</v>
      </c>
      <c r="Y14" s="1334"/>
      <c r="Z14" s="1337"/>
      <c r="AA14" s="1337"/>
      <c r="AB14" s="1337"/>
      <c r="AC14" s="1340"/>
    </row>
    <row r="15" spans="1:29" ht="18.75" x14ac:dyDescent="0.25">
      <c r="A15" s="425"/>
      <c r="B15" s="1330"/>
      <c r="C15" s="1325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8"/>
      <c r="R15" s="428"/>
      <c r="S15" s="428"/>
      <c r="T15" s="429"/>
      <c r="U15" s="436">
        <f t="shared" si="0"/>
        <v>0</v>
      </c>
      <c r="V15" s="431">
        <f t="shared" si="1"/>
        <v>0</v>
      </c>
      <c r="W15" s="431">
        <f t="shared" si="2"/>
        <v>0</v>
      </c>
      <c r="X15" s="432">
        <f t="shared" si="3"/>
        <v>0</v>
      </c>
      <c r="Y15" s="1334"/>
      <c r="Z15" s="1337"/>
      <c r="AA15" s="1337"/>
      <c r="AB15" s="1337"/>
      <c r="AC15" s="1340"/>
    </row>
    <row r="16" spans="1:29" ht="18.75" x14ac:dyDescent="0.25">
      <c r="A16" s="425"/>
      <c r="B16" s="1330"/>
      <c r="C16" s="1325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4"/>
      <c r="R16" s="434"/>
      <c r="S16" s="434"/>
      <c r="T16" s="435"/>
      <c r="U16" s="436">
        <f t="shared" si="0"/>
        <v>0</v>
      </c>
      <c r="V16" s="431">
        <f t="shared" si="1"/>
        <v>0</v>
      </c>
      <c r="W16" s="431">
        <f t="shared" si="2"/>
        <v>0</v>
      </c>
      <c r="X16" s="432">
        <f t="shared" si="3"/>
        <v>0</v>
      </c>
      <c r="Y16" s="1334"/>
      <c r="Z16" s="1337"/>
      <c r="AA16" s="1337"/>
      <c r="AB16" s="1337"/>
      <c r="AC16" s="1340"/>
    </row>
    <row r="17" spans="1:29" ht="18.75" x14ac:dyDescent="0.25">
      <c r="A17" s="425"/>
      <c r="B17" s="1330"/>
      <c r="C17" s="1325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8"/>
      <c r="R17" s="428"/>
      <c r="S17" s="428"/>
      <c r="T17" s="429"/>
      <c r="U17" s="436">
        <f t="shared" si="0"/>
        <v>0</v>
      </c>
      <c r="V17" s="431">
        <f t="shared" si="1"/>
        <v>0</v>
      </c>
      <c r="W17" s="431">
        <f t="shared" si="2"/>
        <v>0</v>
      </c>
      <c r="X17" s="432">
        <f t="shared" si="3"/>
        <v>0</v>
      </c>
      <c r="Y17" s="1334"/>
      <c r="Z17" s="1337"/>
      <c r="AA17" s="1337"/>
      <c r="AB17" s="1337"/>
      <c r="AC17" s="1340"/>
    </row>
    <row r="18" spans="1:29" ht="18.75" x14ac:dyDescent="0.25">
      <c r="A18" s="425"/>
      <c r="B18" s="1330"/>
      <c r="C18" s="1325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4"/>
      <c r="R18" s="434"/>
      <c r="S18" s="434"/>
      <c r="T18" s="435"/>
      <c r="U18" s="436">
        <f t="shared" si="0"/>
        <v>0</v>
      </c>
      <c r="V18" s="431">
        <f t="shared" si="1"/>
        <v>0</v>
      </c>
      <c r="W18" s="431">
        <f t="shared" si="2"/>
        <v>0</v>
      </c>
      <c r="X18" s="432">
        <f t="shared" si="3"/>
        <v>0</v>
      </c>
      <c r="Y18" s="1334"/>
      <c r="Z18" s="1337"/>
      <c r="AA18" s="1337"/>
      <c r="AB18" s="1337"/>
      <c r="AC18" s="1340"/>
    </row>
    <row r="19" spans="1:29" ht="18.75" x14ac:dyDescent="0.25">
      <c r="A19" s="425"/>
      <c r="B19" s="1330"/>
      <c r="C19" s="1325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8"/>
      <c r="R19" s="428"/>
      <c r="S19" s="428"/>
      <c r="T19" s="429"/>
      <c r="U19" s="436">
        <f t="shared" si="0"/>
        <v>0</v>
      </c>
      <c r="V19" s="431">
        <f t="shared" si="1"/>
        <v>0</v>
      </c>
      <c r="W19" s="431">
        <f t="shared" si="2"/>
        <v>0</v>
      </c>
      <c r="X19" s="432">
        <f t="shared" si="3"/>
        <v>0</v>
      </c>
      <c r="Y19" s="1334"/>
      <c r="Z19" s="1337"/>
      <c r="AA19" s="1337"/>
      <c r="AB19" s="1337"/>
      <c r="AC19" s="1340"/>
    </row>
    <row r="20" spans="1:29" ht="18.75" x14ac:dyDescent="0.25">
      <c r="A20" s="425"/>
      <c r="B20" s="1330"/>
      <c r="C20" s="1325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4"/>
      <c r="R20" s="434"/>
      <c r="S20" s="434"/>
      <c r="T20" s="435"/>
      <c r="U20" s="436">
        <f t="shared" si="0"/>
        <v>0</v>
      </c>
      <c r="V20" s="431">
        <f t="shared" si="1"/>
        <v>0</v>
      </c>
      <c r="W20" s="431">
        <f t="shared" si="2"/>
        <v>0</v>
      </c>
      <c r="X20" s="432">
        <f t="shared" si="3"/>
        <v>0</v>
      </c>
      <c r="Y20" s="1334"/>
      <c r="Z20" s="1337"/>
      <c r="AA20" s="1337"/>
      <c r="AB20" s="1337"/>
      <c r="AC20" s="1340"/>
    </row>
    <row r="21" spans="1:29" ht="18.75" x14ac:dyDescent="0.25">
      <c r="A21" s="425"/>
      <c r="B21" s="1330"/>
      <c r="C21" s="1332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8"/>
      <c r="R21" s="428"/>
      <c r="S21" s="428"/>
      <c r="T21" s="429"/>
      <c r="U21" s="436">
        <f t="shared" si="0"/>
        <v>0</v>
      </c>
      <c r="V21" s="431">
        <f t="shared" si="1"/>
        <v>0</v>
      </c>
      <c r="W21" s="431">
        <f t="shared" si="2"/>
        <v>0</v>
      </c>
      <c r="X21" s="432">
        <f t="shared" si="3"/>
        <v>0</v>
      </c>
      <c r="Y21" s="1334"/>
      <c r="Z21" s="1337"/>
      <c r="AA21" s="1337"/>
      <c r="AB21" s="1337"/>
      <c r="AC21" s="1340"/>
    </row>
    <row r="22" spans="1:29" ht="18.75" x14ac:dyDescent="0.25">
      <c r="A22" s="425"/>
      <c r="B22" s="1330"/>
      <c r="C22" s="1342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4"/>
      <c r="R22" s="434"/>
      <c r="S22" s="434"/>
      <c r="T22" s="435"/>
      <c r="U22" s="436">
        <f t="shared" si="0"/>
        <v>0</v>
      </c>
      <c r="V22" s="431">
        <f t="shared" si="1"/>
        <v>0</v>
      </c>
      <c r="W22" s="431">
        <f t="shared" si="2"/>
        <v>0</v>
      </c>
      <c r="X22" s="432">
        <f t="shared" si="3"/>
        <v>0</v>
      </c>
      <c r="Y22" s="1334"/>
      <c r="Z22" s="1337"/>
      <c r="AA22" s="1337"/>
      <c r="AB22" s="1337"/>
      <c r="AC22" s="1340"/>
    </row>
    <row r="23" spans="1:29" ht="18.75" x14ac:dyDescent="0.25">
      <c r="A23" s="425"/>
      <c r="B23" s="1330"/>
      <c r="C23" s="1325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8"/>
      <c r="R23" s="428"/>
      <c r="S23" s="428"/>
      <c r="T23" s="429"/>
      <c r="U23" s="436">
        <f t="shared" si="0"/>
        <v>0</v>
      </c>
      <c r="V23" s="431">
        <f t="shared" si="1"/>
        <v>0</v>
      </c>
      <c r="W23" s="431">
        <f t="shared" si="2"/>
        <v>0</v>
      </c>
      <c r="X23" s="432">
        <f t="shared" si="3"/>
        <v>0</v>
      </c>
      <c r="Y23" s="1334"/>
      <c r="Z23" s="1337"/>
      <c r="AA23" s="1337"/>
      <c r="AB23" s="1337"/>
      <c r="AC23" s="1340"/>
    </row>
    <row r="24" spans="1:29" ht="18.75" x14ac:dyDescent="0.25">
      <c r="A24" s="425"/>
      <c r="B24" s="1330"/>
      <c r="C24" s="1325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4"/>
      <c r="R24" s="434"/>
      <c r="S24" s="434"/>
      <c r="T24" s="435"/>
      <c r="U24" s="436">
        <f t="shared" si="0"/>
        <v>0</v>
      </c>
      <c r="V24" s="431">
        <f t="shared" si="1"/>
        <v>0</v>
      </c>
      <c r="W24" s="431">
        <f t="shared" si="2"/>
        <v>0</v>
      </c>
      <c r="X24" s="432">
        <f t="shared" si="3"/>
        <v>0</v>
      </c>
      <c r="Y24" s="1334"/>
      <c r="Z24" s="1337"/>
      <c r="AA24" s="1337"/>
      <c r="AB24" s="1337"/>
      <c r="AC24" s="1340"/>
    </row>
    <row r="25" spans="1:29" ht="18.75" x14ac:dyDescent="0.25">
      <c r="A25" s="425"/>
      <c r="B25" s="1330"/>
      <c r="C25" s="1325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8"/>
      <c r="R25" s="428"/>
      <c r="S25" s="428"/>
      <c r="T25" s="429"/>
      <c r="U25" s="436">
        <f t="shared" si="0"/>
        <v>0</v>
      </c>
      <c r="V25" s="431">
        <f t="shared" si="1"/>
        <v>0</v>
      </c>
      <c r="W25" s="431">
        <f t="shared" si="2"/>
        <v>0</v>
      </c>
      <c r="X25" s="432">
        <f t="shared" si="3"/>
        <v>0</v>
      </c>
      <c r="Y25" s="1334"/>
      <c r="Z25" s="1337"/>
      <c r="AA25" s="1337"/>
      <c r="AB25" s="1337"/>
      <c r="AC25" s="1340"/>
    </row>
    <row r="26" spans="1:29" ht="18.75" x14ac:dyDescent="0.25">
      <c r="A26" s="425"/>
      <c r="B26" s="1330"/>
      <c r="C26" s="1325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4"/>
      <c r="R26" s="434"/>
      <c r="S26" s="434"/>
      <c r="T26" s="435"/>
      <c r="U26" s="436">
        <f t="shared" si="0"/>
        <v>0</v>
      </c>
      <c r="V26" s="431">
        <f t="shared" si="1"/>
        <v>0</v>
      </c>
      <c r="W26" s="431">
        <f t="shared" si="2"/>
        <v>0</v>
      </c>
      <c r="X26" s="432">
        <f t="shared" si="3"/>
        <v>0</v>
      </c>
      <c r="Y26" s="1334"/>
      <c r="Z26" s="1337"/>
      <c r="AA26" s="1337"/>
      <c r="AB26" s="1337"/>
      <c r="AC26" s="1340"/>
    </row>
    <row r="27" spans="1:29" ht="18.75" x14ac:dyDescent="0.25">
      <c r="A27" s="425"/>
      <c r="B27" s="1330"/>
      <c r="C27" s="1325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8"/>
      <c r="R27" s="428"/>
      <c r="S27" s="428"/>
      <c r="T27" s="429"/>
      <c r="U27" s="436">
        <f t="shared" si="0"/>
        <v>0</v>
      </c>
      <c r="V27" s="431">
        <f t="shared" si="1"/>
        <v>0</v>
      </c>
      <c r="W27" s="431">
        <f t="shared" si="2"/>
        <v>0</v>
      </c>
      <c r="X27" s="432">
        <f t="shared" si="3"/>
        <v>0</v>
      </c>
      <c r="Y27" s="1334"/>
      <c r="Z27" s="1337"/>
      <c r="AA27" s="1337"/>
      <c r="AB27" s="1337"/>
      <c r="AC27" s="1340"/>
    </row>
    <row r="28" spans="1:29" ht="18.75" x14ac:dyDescent="0.25">
      <c r="A28" s="425"/>
      <c r="B28" s="1330"/>
      <c r="C28" s="1325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4"/>
      <c r="R28" s="434"/>
      <c r="S28" s="434"/>
      <c r="T28" s="435"/>
      <c r="U28" s="436">
        <f t="shared" si="0"/>
        <v>0</v>
      </c>
      <c r="V28" s="431">
        <f t="shared" si="1"/>
        <v>0</v>
      </c>
      <c r="W28" s="431">
        <f t="shared" si="2"/>
        <v>0</v>
      </c>
      <c r="X28" s="432">
        <f t="shared" si="3"/>
        <v>0</v>
      </c>
      <c r="Y28" s="1334"/>
      <c r="Z28" s="1337"/>
      <c r="AA28" s="1337"/>
      <c r="AB28" s="1337"/>
      <c r="AC28" s="1340"/>
    </row>
    <row r="29" spans="1:29" ht="18.75" x14ac:dyDescent="0.25">
      <c r="A29" s="425"/>
      <c r="B29" s="1330"/>
      <c r="C29" s="1325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8"/>
      <c r="R29" s="428"/>
      <c r="S29" s="428"/>
      <c r="T29" s="429"/>
      <c r="U29" s="436">
        <f t="shared" si="0"/>
        <v>0</v>
      </c>
      <c r="V29" s="431">
        <f t="shared" si="1"/>
        <v>0</v>
      </c>
      <c r="W29" s="431">
        <f t="shared" si="2"/>
        <v>0</v>
      </c>
      <c r="X29" s="432">
        <f t="shared" si="3"/>
        <v>0</v>
      </c>
      <c r="Y29" s="1334"/>
      <c r="Z29" s="1337"/>
      <c r="AA29" s="1337"/>
      <c r="AB29" s="1337"/>
      <c r="AC29" s="1340"/>
    </row>
    <row r="30" spans="1:29" ht="18.75" x14ac:dyDescent="0.25">
      <c r="A30" s="425"/>
      <c r="B30" s="1330"/>
      <c r="C30" s="1325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4"/>
      <c r="R30" s="434"/>
      <c r="S30" s="434"/>
      <c r="T30" s="435"/>
      <c r="U30" s="436">
        <f t="shared" si="0"/>
        <v>0</v>
      </c>
      <c r="V30" s="431">
        <f t="shared" si="1"/>
        <v>0</v>
      </c>
      <c r="W30" s="431">
        <f t="shared" si="2"/>
        <v>0</v>
      </c>
      <c r="X30" s="432">
        <f t="shared" si="3"/>
        <v>0</v>
      </c>
      <c r="Y30" s="1334"/>
      <c r="Z30" s="1337"/>
      <c r="AA30" s="1337"/>
      <c r="AB30" s="1337"/>
      <c r="AC30" s="1340"/>
    </row>
    <row r="31" spans="1:29" ht="19.5" thickBot="1" x14ac:dyDescent="0.3">
      <c r="A31" s="437"/>
      <c r="B31" s="1331"/>
      <c r="C31" s="1325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9"/>
      <c r="R31" s="439"/>
      <c r="S31" s="439"/>
      <c r="T31" s="440"/>
      <c r="U31" s="441">
        <f t="shared" si="0"/>
        <v>0</v>
      </c>
      <c r="V31" s="442">
        <f t="shared" si="1"/>
        <v>0</v>
      </c>
      <c r="W31" s="442">
        <f t="shared" si="2"/>
        <v>0</v>
      </c>
      <c r="X31" s="443">
        <f t="shared" si="3"/>
        <v>0</v>
      </c>
      <c r="Y31" s="1335"/>
      <c r="Z31" s="1338"/>
      <c r="AA31" s="1338"/>
      <c r="AB31" s="1338"/>
      <c r="AC31" s="1341"/>
    </row>
    <row r="32" spans="1:29" ht="18.75" x14ac:dyDescent="0.25">
      <c r="A32" s="1343">
        <v>2</v>
      </c>
      <c r="B32" s="1329" t="s">
        <v>147</v>
      </c>
      <c r="C32" s="444"/>
      <c r="D32" s="418" t="s">
        <v>1055</v>
      </c>
      <c r="E32" s="419"/>
      <c r="F32" s="419"/>
      <c r="G32" s="419"/>
      <c r="H32" s="419"/>
      <c r="I32" s="419"/>
      <c r="J32" s="419"/>
      <c r="K32" s="419">
        <v>62.2</v>
      </c>
      <c r="L32" s="419">
        <v>42.1</v>
      </c>
      <c r="M32" s="419">
        <v>15.7</v>
      </c>
      <c r="N32" s="419">
        <v>17.399999999999999</v>
      </c>
      <c r="O32" s="419">
        <v>5.2</v>
      </c>
      <c r="P32" s="419">
        <v>5.7</v>
      </c>
      <c r="Q32" s="420">
        <v>220</v>
      </c>
      <c r="R32" s="420">
        <v>220</v>
      </c>
      <c r="S32" s="420">
        <v>220</v>
      </c>
      <c r="T32" s="421">
        <v>220</v>
      </c>
      <c r="U32" s="422">
        <f t="shared" si="0"/>
        <v>0</v>
      </c>
      <c r="V32" s="445">
        <f t="shared" si="1"/>
        <v>0</v>
      </c>
      <c r="W32" s="445">
        <f t="shared" si="2"/>
        <v>40.000000000000007</v>
      </c>
      <c r="X32" s="446">
        <f t="shared" si="3"/>
        <v>9.4333333333333318</v>
      </c>
      <c r="Y32" s="1333">
        <f>SUM(U32:U51)</f>
        <v>0</v>
      </c>
      <c r="Z32" s="1336">
        <f>SUM(V32:V51)</f>
        <v>0</v>
      </c>
      <c r="AA32" s="1336">
        <f>SUM(W32:W51)</f>
        <v>134.16666666666669</v>
      </c>
      <c r="AB32" s="1336">
        <f>SUM(X32:X51)</f>
        <v>113.53333333333333</v>
      </c>
      <c r="AC32" s="1339">
        <f>MAX(Y32:AB51)</f>
        <v>134.16666666666669</v>
      </c>
    </row>
    <row r="33" spans="1:29" ht="18.75" x14ac:dyDescent="0.25">
      <c r="A33" s="1344"/>
      <c r="B33" s="1330"/>
      <c r="C33" s="444"/>
      <c r="D33" s="426" t="s">
        <v>1056</v>
      </c>
      <c r="E33" s="427"/>
      <c r="F33" s="427"/>
      <c r="G33" s="427"/>
      <c r="H33" s="427"/>
      <c r="I33" s="427"/>
      <c r="J33" s="427"/>
      <c r="K33" s="427">
        <v>35</v>
      </c>
      <c r="L33" s="427">
        <v>29.9</v>
      </c>
      <c r="M33" s="427">
        <v>67.900000000000006</v>
      </c>
      <c r="N33" s="427">
        <v>65.8</v>
      </c>
      <c r="O33" s="427">
        <v>28</v>
      </c>
      <c r="P33" s="427">
        <v>53</v>
      </c>
      <c r="Q33" s="428">
        <v>220</v>
      </c>
      <c r="R33" s="428">
        <v>220</v>
      </c>
      <c r="S33" s="428">
        <v>220</v>
      </c>
      <c r="T33" s="429">
        <v>220</v>
      </c>
      <c r="U33" s="436">
        <f t="shared" si="0"/>
        <v>0</v>
      </c>
      <c r="V33" s="431">
        <f t="shared" si="1"/>
        <v>0</v>
      </c>
      <c r="W33" s="431">
        <f t="shared" si="2"/>
        <v>44.266666666666673</v>
      </c>
      <c r="X33" s="432">
        <f t="shared" si="3"/>
        <v>48.933333333333337</v>
      </c>
      <c r="Y33" s="1334"/>
      <c r="Z33" s="1337"/>
      <c r="AA33" s="1337"/>
      <c r="AB33" s="1337"/>
      <c r="AC33" s="1340"/>
    </row>
    <row r="34" spans="1:29" ht="18.75" x14ac:dyDescent="0.25">
      <c r="A34" s="1344"/>
      <c r="B34" s="1330"/>
      <c r="C34" s="444"/>
      <c r="D34" s="433" t="s">
        <v>1057</v>
      </c>
      <c r="E34" s="433"/>
      <c r="F34" s="433"/>
      <c r="G34" s="433"/>
      <c r="H34" s="433"/>
      <c r="I34" s="433"/>
      <c r="J34" s="433"/>
      <c r="K34" s="433">
        <v>40.799999999999997</v>
      </c>
      <c r="L34" s="433">
        <v>27.8</v>
      </c>
      <c r="M34" s="433">
        <v>13.4</v>
      </c>
      <c r="N34" s="433">
        <v>47.8</v>
      </c>
      <c r="O34" s="433">
        <v>52.8</v>
      </c>
      <c r="P34" s="433">
        <v>21.4</v>
      </c>
      <c r="Q34" s="434">
        <v>220</v>
      </c>
      <c r="R34" s="434">
        <v>220</v>
      </c>
      <c r="S34" s="434">
        <v>220</v>
      </c>
      <c r="T34" s="435">
        <v>220</v>
      </c>
      <c r="U34" s="436">
        <f t="shared" si="0"/>
        <v>0</v>
      </c>
      <c r="V34" s="431">
        <f t="shared" si="1"/>
        <v>0</v>
      </c>
      <c r="W34" s="431">
        <f t="shared" si="2"/>
        <v>27.333333333333332</v>
      </c>
      <c r="X34" s="432">
        <f t="shared" si="3"/>
        <v>40.666666666666664</v>
      </c>
      <c r="Y34" s="1334"/>
      <c r="Z34" s="1337"/>
      <c r="AA34" s="1337"/>
      <c r="AB34" s="1337"/>
      <c r="AC34" s="1340"/>
    </row>
    <row r="35" spans="1:29" ht="18.75" x14ac:dyDescent="0.25">
      <c r="A35" s="1344"/>
      <c r="B35" s="1330"/>
      <c r="C35" s="444"/>
      <c r="D35" s="426" t="s">
        <v>1058</v>
      </c>
      <c r="E35" s="426"/>
      <c r="F35" s="426"/>
      <c r="G35" s="426"/>
      <c r="H35" s="426"/>
      <c r="I35" s="426"/>
      <c r="J35" s="426"/>
      <c r="K35" s="426">
        <v>21.5</v>
      </c>
      <c r="L35" s="426">
        <v>27.5</v>
      </c>
      <c r="M35" s="426">
        <v>18.7</v>
      </c>
      <c r="N35" s="426">
        <v>18.2</v>
      </c>
      <c r="O35" s="426">
        <v>19.399999999999999</v>
      </c>
      <c r="P35" s="426">
        <v>5.9</v>
      </c>
      <c r="Q35" s="428">
        <v>220</v>
      </c>
      <c r="R35" s="428">
        <v>220</v>
      </c>
      <c r="S35" s="428">
        <v>220</v>
      </c>
      <c r="T35" s="429">
        <v>220</v>
      </c>
      <c r="U35" s="436">
        <f t="shared" si="0"/>
        <v>0</v>
      </c>
      <c r="V35" s="431">
        <f t="shared" si="1"/>
        <v>0</v>
      </c>
      <c r="W35" s="431">
        <f t="shared" si="2"/>
        <v>22.566666666666666</v>
      </c>
      <c r="X35" s="432">
        <f t="shared" si="3"/>
        <v>14.499999999999998</v>
      </c>
      <c r="Y35" s="1334"/>
      <c r="Z35" s="1337"/>
      <c r="AA35" s="1337"/>
      <c r="AB35" s="1337"/>
      <c r="AC35" s="1340"/>
    </row>
    <row r="36" spans="1:29" ht="18.75" x14ac:dyDescent="0.25">
      <c r="A36" s="1344"/>
      <c r="B36" s="1330"/>
      <c r="C36" s="444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4"/>
      <c r="R36" s="434"/>
      <c r="S36" s="434"/>
      <c r="T36" s="435"/>
      <c r="U36" s="436">
        <f t="shared" si="0"/>
        <v>0</v>
      </c>
      <c r="V36" s="431">
        <f t="shared" si="1"/>
        <v>0</v>
      </c>
      <c r="W36" s="431">
        <f t="shared" si="2"/>
        <v>0</v>
      </c>
      <c r="X36" s="432">
        <f t="shared" si="3"/>
        <v>0</v>
      </c>
      <c r="Y36" s="1334"/>
      <c r="Z36" s="1337"/>
      <c r="AA36" s="1337"/>
      <c r="AB36" s="1337"/>
      <c r="AC36" s="1340"/>
    </row>
    <row r="37" spans="1:29" ht="18.75" x14ac:dyDescent="0.25">
      <c r="A37" s="1344"/>
      <c r="B37" s="1330"/>
      <c r="C37" s="444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8"/>
      <c r="R37" s="428"/>
      <c r="S37" s="428"/>
      <c r="T37" s="429"/>
      <c r="U37" s="436">
        <f t="shared" si="0"/>
        <v>0</v>
      </c>
      <c r="V37" s="431">
        <f t="shared" si="1"/>
        <v>0</v>
      </c>
      <c r="W37" s="431">
        <f t="shared" si="2"/>
        <v>0</v>
      </c>
      <c r="X37" s="432">
        <f t="shared" si="3"/>
        <v>0</v>
      </c>
      <c r="Y37" s="1334"/>
      <c r="Z37" s="1337"/>
      <c r="AA37" s="1337"/>
      <c r="AB37" s="1337"/>
      <c r="AC37" s="1340"/>
    </row>
    <row r="38" spans="1:29" ht="18.75" x14ac:dyDescent="0.25">
      <c r="A38" s="1344"/>
      <c r="B38" s="1330"/>
      <c r="C38" s="444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4"/>
      <c r="R38" s="434"/>
      <c r="S38" s="434"/>
      <c r="T38" s="435"/>
      <c r="U38" s="436">
        <f t="shared" si="0"/>
        <v>0</v>
      </c>
      <c r="V38" s="431">
        <f t="shared" si="1"/>
        <v>0</v>
      </c>
      <c r="W38" s="431">
        <f t="shared" si="2"/>
        <v>0</v>
      </c>
      <c r="X38" s="432">
        <f t="shared" si="3"/>
        <v>0</v>
      </c>
      <c r="Y38" s="1334"/>
      <c r="Z38" s="1337"/>
      <c r="AA38" s="1337"/>
      <c r="AB38" s="1337"/>
      <c r="AC38" s="1340"/>
    </row>
    <row r="39" spans="1:29" ht="18.75" x14ac:dyDescent="0.25">
      <c r="A39" s="1344"/>
      <c r="B39" s="1330"/>
      <c r="C39" s="444" t="s">
        <v>61</v>
      </c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8"/>
      <c r="R39" s="428"/>
      <c r="S39" s="428"/>
      <c r="T39" s="429"/>
      <c r="U39" s="436">
        <f t="shared" si="0"/>
        <v>0</v>
      </c>
      <c r="V39" s="431">
        <f t="shared" si="1"/>
        <v>0</v>
      </c>
      <c r="W39" s="431">
        <f t="shared" si="2"/>
        <v>0</v>
      </c>
      <c r="X39" s="432">
        <f t="shared" si="3"/>
        <v>0</v>
      </c>
      <c r="Y39" s="1334"/>
      <c r="Z39" s="1337"/>
      <c r="AA39" s="1337"/>
      <c r="AB39" s="1337"/>
      <c r="AC39" s="1340"/>
    </row>
    <row r="40" spans="1:29" ht="18.75" x14ac:dyDescent="0.25">
      <c r="A40" s="1344"/>
      <c r="B40" s="1330"/>
      <c r="C40" s="444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4"/>
      <c r="R40" s="434"/>
      <c r="S40" s="434"/>
      <c r="T40" s="435"/>
      <c r="U40" s="436">
        <f t="shared" si="0"/>
        <v>0</v>
      </c>
      <c r="V40" s="431">
        <f t="shared" si="1"/>
        <v>0</v>
      </c>
      <c r="W40" s="431">
        <f t="shared" si="2"/>
        <v>0</v>
      </c>
      <c r="X40" s="432">
        <f t="shared" si="3"/>
        <v>0</v>
      </c>
      <c r="Y40" s="1334"/>
      <c r="Z40" s="1337"/>
      <c r="AA40" s="1337"/>
      <c r="AB40" s="1337"/>
      <c r="AC40" s="1340"/>
    </row>
    <row r="41" spans="1:29" ht="18.75" x14ac:dyDescent="0.25">
      <c r="A41" s="1344"/>
      <c r="B41" s="1330"/>
      <c r="C41" s="444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8"/>
      <c r="R41" s="428"/>
      <c r="S41" s="428"/>
      <c r="T41" s="429"/>
      <c r="U41" s="436">
        <f t="shared" si="0"/>
        <v>0</v>
      </c>
      <c r="V41" s="431">
        <f t="shared" si="1"/>
        <v>0</v>
      </c>
      <c r="W41" s="431">
        <f t="shared" si="2"/>
        <v>0</v>
      </c>
      <c r="X41" s="432">
        <f t="shared" si="3"/>
        <v>0</v>
      </c>
      <c r="Y41" s="1334"/>
      <c r="Z41" s="1337"/>
      <c r="AA41" s="1337"/>
      <c r="AB41" s="1337"/>
      <c r="AC41" s="1340"/>
    </row>
    <row r="42" spans="1:29" ht="18.75" x14ac:dyDescent="0.25">
      <c r="A42" s="1344"/>
      <c r="B42" s="1330"/>
      <c r="C42" s="444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4"/>
      <c r="R42" s="434"/>
      <c r="S42" s="434"/>
      <c r="T42" s="435"/>
      <c r="U42" s="436">
        <f t="shared" si="0"/>
        <v>0</v>
      </c>
      <c r="V42" s="431">
        <f t="shared" si="1"/>
        <v>0</v>
      </c>
      <c r="W42" s="431">
        <f t="shared" si="2"/>
        <v>0</v>
      </c>
      <c r="X42" s="432">
        <f t="shared" si="3"/>
        <v>0</v>
      </c>
      <c r="Y42" s="1334"/>
      <c r="Z42" s="1337"/>
      <c r="AA42" s="1337"/>
      <c r="AB42" s="1337"/>
      <c r="AC42" s="1340"/>
    </row>
    <row r="43" spans="1:29" ht="18.75" x14ac:dyDescent="0.25">
      <c r="A43" s="1344"/>
      <c r="B43" s="1330"/>
      <c r="C43" s="444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8"/>
      <c r="R43" s="428"/>
      <c r="S43" s="428"/>
      <c r="T43" s="429"/>
      <c r="U43" s="436">
        <f t="shared" si="0"/>
        <v>0</v>
      </c>
      <c r="V43" s="431">
        <f t="shared" si="1"/>
        <v>0</v>
      </c>
      <c r="W43" s="431">
        <f t="shared" si="2"/>
        <v>0</v>
      </c>
      <c r="X43" s="432">
        <f t="shared" si="3"/>
        <v>0</v>
      </c>
      <c r="Y43" s="1334"/>
      <c r="Z43" s="1337"/>
      <c r="AA43" s="1337"/>
      <c r="AB43" s="1337"/>
      <c r="AC43" s="1340"/>
    </row>
    <row r="44" spans="1:29" ht="18.75" x14ac:dyDescent="0.25">
      <c r="A44" s="1344"/>
      <c r="B44" s="1330"/>
      <c r="C44" s="444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4"/>
      <c r="R44" s="434"/>
      <c r="S44" s="434"/>
      <c r="T44" s="435"/>
      <c r="U44" s="436">
        <f t="shared" si="0"/>
        <v>0</v>
      </c>
      <c r="V44" s="431">
        <f t="shared" si="1"/>
        <v>0</v>
      </c>
      <c r="W44" s="431">
        <f t="shared" si="2"/>
        <v>0</v>
      </c>
      <c r="X44" s="432">
        <f t="shared" si="3"/>
        <v>0</v>
      </c>
      <c r="Y44" s="1334"/>
      <c r="Z44" s="1337"/>
      <c r="AA44" s="1337"/>
      <c r="AB44" s="1337"/>
      <c r="AC44" s="1340"/>
    </row>
    <row r="45" spans="1:29" ht="18.75" x14ac:dyDescent="0.25">
      <c r="A45" s="1344"/>
      <c r="B45" s="1330"/>
      <c r="C45" s="444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8"/>
      <c r="R45" s="428"/>
      <c r="S45" s="428"/>
      <c r="T45" s="429"/>
      <c r="U45" s="436">
        <f t="shared" si="0"/>
        <v>0</v>
      </c>
      <c r="V45" s="431">
        <f t="shared" si="1"/>
        <v>0</v>
      </c>
      <c r="W45" s="431">
        <f t="shared" si="2"/>
        <v>0</v>
      </c>
      <c r="X45" s="432">
        <f t="shared" si="3"/>
        <v>0</v>
      </c>
      <c r="Y45" s="1334"/>
      <c r="Z45" s="1337"/>
      <c r="AA45" s="1337"/>
      <c r="AB45" s="1337"/>
      <c r="AC45" s="1340"/>
    </row>
    <row r="46" spans="1:29" ht="18.75" x14ac:dyDescent="0.25">
      <c r="A46" s="1344"/>
      <c r="B46" s="1330"/>
      <c r="C46" s="444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4"/>
      <c r="R46" s="434"/>
      <c r="S46" s="434"/>
      <c r="T46" s="435"/>
      <c r="U46" s="436">
        <f t="shared" si="0"/>
        <v>0</v>
      </c>
      <c r="V46" s="431">
        <f t="shared" si="1"/>
        <v>0</v>
      </c>
      <c r="W46" s="431">
        <f t="shared" si="2"/>
        <v>0</v>
      </c>
      <c r="X46" s="432">
        <f t="shared" si="3"/>
        <v>0</v>
      </c>
      <c r="Y46" s="1334"/>
      <c r="Z46" s="1337"/>
      <c r="AA46" s="1337"/>
      <c r="AB46" s="1337"/>
      <c r="AC46" s="1340"/>
    </row>
    <row r="47" spans="1:29" ht="18.75" x14ac:dyDescent="0.25">
      <c r="A47" s="1344"/>
      <c r="B47" s="1330"/>
      <c r="C47" s="444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8"/>
      <c r="R47" s="428"/>
      <c r="S47" s="428"/>
      <c r="T47" s="429"/>
      <c r="U47" s="436">
        <f t="shared" si="0"/>
        <v>0</v>
      </c>
      <c r="V47" s="431">
        <f t="shared" si="1"/>
        <v>0</v>
      </c>
      <c r="W47" s="431">
        <f t="shared" si="2"/>
        <v>0</v>
      </c>
      <c r="X47" s="432">
        <f t="shared" si="3"/>
        <v>0</v>
      </c>
      <c r="Y47" s="1334"/>
      <c r="Z47" s="1337"/>
      <c r="AA47" s="1337"/>
      <c r="AB47" s="1337"/>
      <c r="AC47" s="1340"/>
    </row>
    <row r="48" spans="1:29" ht="18.75" x14ac:dyDescent="0.25">
      <c r="A48" s="1344"/>
      <c r="B48" s="1330"/>
      <c r="C48" s="444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4"/>
      <c r="R48" s="434"/>
      <c r="S48" s="434"/>
      <c r="T48" s="435"/>
      <c r="U48" s="436">
        <f t="shared" si="0"/>
        <v>0</v>
      </c>
      <c r="V48" s="431">
        <f t="shared" si="1"/>
        <v>0</v>
      </c>
      <c r="W48" s="431">
        <f t="shared" si="2"/>
        <v>0</v>
      </c>
      <c r="X48" s="432">
        <f t="shared" si="3"/>
        <v>0</v>
      </c>
      <c r="Y48" s="1334"/>
      <c r="Z48" s="1337"/>
      <c r="AA48" s="1337"/>
      <c r="AB48" s="1337"/>
      <c r="AC48" s="1340"/>
    </row>
    <row r="49" spans="1:29" ht="18.75" x14ac:dyDescent="0.25">
      <c r="A49" s="1344"/>
      <c r="B49" s="1330"/>
      <c r="C49" s="444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8"/>
      <c r="R49" s="428"/>
      <c r="S49" s="428"/>
      <c r="T49" s="429"/>
      <c r="U49" s="436">
        <f t="shared" si="0"/>
        <v>0</v>
      </c>
      <c r="V49" s="431">
        <f t="shared" si="1"/>
        <v>0</v>
      </c>
      <c r="W49" s="431">
        <f t="shared" si="2"/>
        <v>0</v>
      </c>
      <c r="X49" s="432">
        <f t="shared" si="3"/>
        <v>0</v>
      </c>
      <c r="Y49" s="1334"/>
      <c r="Z49" s="1337"/>
      <c r="AA49" s="1337"/>
      <c r="AB49" s="1337"/>
      <c r="AC49" s="1340"/>
    </row>
    <row r="50" spans="1:29" ht="18.75" x14ac:dyDescent="0.25">
      <c r="A50" s="1344"/>
      <c r="B50" s="1330"/>
      <c r="C50" s="444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4"/>
      <c r="R50" s="434"/>
      <c r="S50" s="434"/>
      <c r="T50" s="435"/>
      <c r="U50" s="436">
        <f t="shared" si="0"/>
        <v>0</v>
      </c>
      <c r="V50" s="431">
        <f t="shared" si="1"/>
        <v>0</v>
      </c>
      <c r="W50" s="431">
        <f t="shared" si="2"/>
        <v>0</v>
      </c>
      <c r="X50" s="432">
        <f t="shared" si="3"/>
        <v>0</v>
      </c>
      <c r="Y50" s="1334"/>
      <c r="Z50" s="1337"/>
      <c r="AA50" s="1337"/>
      <c r="AB50" s="1337"/>
      <c r="AC50" s="1340"/>
    </row>
    <row r="51" spans="1:29" ht="19.5" thickBot="1" x14ac:dyDescent="0.3">
      <c r="A51" s="1345"/>
      <c r="B51" s="1331"/>
      <c r="C51" s="447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9"/>
      <c r="R51" s="439"/>
      <c r="S51" s="439"/>
      <c r="T51" s="440"/>
      <c r="U51" s="441">
        <f t="shared" si="0"/>
        <v>0</v>
      </c>
      <c r="V51" s="442">
        <f t="shared" si="1"/>
        <v>0</v>
      </c>
      <c r="W51" s="442">
        <f t="shared" si="2"/>
        <v>0</v>
      </c>
      <c r="X51" s="443">
        <f t="shared" si="3"/>
        <v>0</v>
      </c>
      <c r="Y51" s="1335"/>
      <c r="Z51" s="1338"/>
      <c r="AA51" s="1338"/>
      <c r="AB51" s="1338"/>
      <c r="AC51" s="1341"/>
    </row>
    <row r="52" spans="1:29" ht="18.75" x14ac:dyDescent="0.25">
      <c r="A52" s="1349">
        <v>3</v>
      </c>
      <c r="B52" s="1352"/>
      <c r="C52" s="448"/>
      <c r="D52" s="449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1"/>
      <c r="R52" s="451"/>
      <c r="S52" s="451"/>
      <c r="T52" s="452"/>
      <c r="U52" s="453">
        <f t="shared" si="0"/>
        <v>0</v>
      </c>
      <c r="V52" s="454">
        <f t="shared" si="1"/>
        <v>0</v>
      </c>
      <c r="W52" s="454">
        <f t="shared" si="2"/>
        <v>0</v>
      </c>
      <c r="X52" s="455">
        <f t="shared" si="3"/>
        <v>0</v>
      </c>
      <c r="Y52" s="1355">
        <f>SUM(U52:U71)</f>
        <v>0</v>
      </c>
      <c r="Z52" s="1358">
        <f>SUM(V52:V71)</f>
        <v>0</v>
      </c>
      <c r="AA52" s="1358">
        <f>SUM(W52:W71)</f>
        <v>0</v>
      </c>
      <c r="AB52" s="1358">
        <f>SUM(X52:X71)</f>
        <v>0</v>
      </c>
      <c r="AC52" s="1346">
        <f>MAX(Y52:AB71)</f>
        <v>0</v>
      </c>
    </row>
    <row r="53" spans="1:29" ht="18.75" x14ac:dyDescent="0.25">
      <c r="A53" s="1350"/>
      <c r="B53" s="1353"/>
      <c r="C53" s="456"/>
      <c r="D53" s="457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9"/>
      <c r="R53" s="459"/>
      <c r="S53" s="459"/>
      <c r="T53" s="460"/>
      <c r="U53" s="461">
        <f t="shared" si="0"/>
        <v>0</v>
      </c>
      <c r="V53" s="462">
        <f t="shared" si="1"/>
        <v>0</v>
      </c>
      <c r="W53" s="462">
        <f t="shared" si="2"/>
        <v>0</v>
      </c>
      <c r="X53" s="463">
        <f t="shared" si="3"/>
        <v>0</v>
      </c>
      <c r="Y53" s="1356"/>
      <c r="Z53" s="1359"/>
      <c r="AA53" s="1359"/>
      <c r="AB53" s="1359"/>
      <c r="AC53" s="1347"/>
    </row>
    <row r="54" spans="1:29" ht="18.75" x14ac:dyDescent="0.25">
      <c r="A54" s="1350"/>
      <c r="B54" s="1353"/>
      <c r="C54" s="456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5"/>
      <c r="R54" s="465"/>
      <c r="S54" s="465"/>
      <c r="T54" s="466"/>
      <c r="U54" s="461">
        <f t="shared" si="0"/>
        <v>0</v>
      </c>
      <c r="V54" s="462">
        <f t="shared" si="1"/>
        <v>0</v>
      </c>
      <c r="W54" s="462">
        <f t="shared" si="2"/>
        <v>0</v>
      </c>
      <c r="X54" s="463">
        <f t="shared" si="3"/>
        <v>0</v>
      </c>
      <c r="Y54" s="1356"/>
      <c r="Z54" s="1359"/>
      <c r="AA54" s="1359"/>
      <c r="AB54" s="1359"/>
      <c r="AC54" s="1347"/>
    </row>
    <row r="55" spans="1:29" ht="18.75" x14ac:dyDescent="0.25">
      <c r="A55" s="1350"/>
      <c r="B55" s="1353"/>
      <c r="C55" s="456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7"/>
      <c r="Q55" s="459"/>
      <c r="R55" s="459"/>
      <c r="S55" s="459"/>
      <c r="T55" s="460"/>
      <c r="U55" s="461">
        <f t="shared" si="0"/>
        <v>0</v>
      </c>
      <c r="V55" s="462">
        <f t="shared" si="1"/>
        <v>0</v>
      </c>
      <c r="W55" s="462">
        <f t="shared" si="2"/>
        <v>0</v>
      </c>
      <c r="X55" s="463">
        <f t="shared" si="3"/>
        <v>0</v>
      </c>
      <c r="Y55" s="1356"/>
      <c r="Z55" s="1359"/>
      <c r="AA55" s="1359"/>
      <c r="AB55" s="1359"/>
      <c r="AC55" s="1347"/>
    </row>
    <row r="56" spans="1:29" ht="18.75" x14ac:dyDescent="0.25">
      <c r="A56" s="1350"/>
      <c r="B56" s="1353"/>
      <c r="C56" s="456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5"/>
      <c r="R56" s="465"/>
      <c r="S56" s="465"/>
      <c r="T56" s="466"/>
      <c r="U56" s="461">
        <f t="shared" si="0"/>
        <v>0</v>
      </c>
      <c r="V56" s="462">
        <f t="shared" si="1"/>
        <v>0</v>
      </c>
      <c r="W56" s="462">
        <f t="shared" si="2"/>
        <v>0</v>
      </c>
      <c r="X56" s="463">
        <f t="shared" si="3"/>
        <v>0</v>
      </c>
      <c r="Y56" s="1356"/>
      <c r="Z56" s="1359"/>
      <c r="AA56" s="1359"/>
      <c r="AB56" s="1359"/>
      <c r="AC56" s="1347"/>
    </row>
    <row r="57" spans="1:29" ht="18.75" x14ac:dyDescent="0.25">
      <c r="A57" s="1350"/>
      <c r="B57" s="1353"/>
      <c r="C57" s="456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9"/>
      <c r="R57" s="459"/>
      <c r="S57" s="459"/>
      <c r="T57" s="460"/>
      <c r="U57" s="461">
        <f t="shared" si="0"/>
        <v>0</v>
      </c>
      <c r="V57" s="462">
        <f t="shared" si="1"/>
        <v>0</v>
      </c>
      <c r="W57" s="462">
        <f t="shared" si="2"/>
        <v>0</v>
      </c>
      <c r="X57" s="463">
        <f t="shared" si="3"/>
        <v>0</v>
      </c>
      <c r="Y57" s="1356"/>
      <c r="Z57" s="1359"/>
      <c r="AA57" s="1359"/>
      <c r="AB57" s="1359"/>
      <c r="AC57" s="1347"/>
    </row>
    <row r="58" spans="1:29" ht="18.75" x14ac:dyDescent="0.25">
      <c r="A58" s="1350"/>
      <c r="B58" s="1353"/>
      <c r="C58" s="456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464"/>
      <c r="O58" s="464"/>
      <c r="P58" s="464"/>
      <c r="Q58" s="465"/>
      <c r="R58" s="465"/>
      <c r="S58" s="465"/>
      <c r="T58" s="466"/>
      <c r="U58" s="461">
        <f t="shared" si="0"/>
        <v>0</v>
      </c>
      <c r="V58" s="462">
        <f t="shared" si="1"/>
        <v>0</v>
      </c>
      <c r="W58" s="462">
        <f t="shared" si="2"/>
        <v>0</v>
      </c>
      <c r="X58" s="463">
        <f t="shared" si="3"/>
        <v>0</v>
      </c>
      <c r="Y58" s="1356"/>
      <c r="Z58" s="1359"/>
      <c r="AA58" s="1359"/>
      <c r="AB58" s="1359"/>
      <c r="AC58" s="1347"/>
    </row>
    <row r="59" spans="1:29" ht="18.75" x14ac:dyDescent="0.25">
      <c r="A59" s="1350"/>
      <c r="B59" s="1353"/>
      <c r="C59" s="456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7"/>
      <c r="Q59" s="459"/>
      <c r="R59" s="459"/>
      <c r="S59" s="459"/>
      <c r="T59" s="460"/>
      <c r="U59" s="461">
        <f t="shared" si="0"/>
        <v>0</v>
      </c>
      <c r="V59" s="462">
        <f t="shared" si="1"/>
        <v>0</v>
      </c>
      <c r="W59" s="462">
        <f t="shared" si="2"/>
        <v>0</v>
      </c>
      <c r="X59" s="463">
        <f t="shared" si="3"/>
        <v>0</v>
      </c>
      <c r="Y59" s="1356"/>
      <c r="Z59" s="1359"/>
      <c r="AA59" s="1359"/>
      <c r="AB59" s="1359"/>
      <c r="AC59" s="1347"/>
    </row>
    <row r="60" spans="1:29" ht="18.75" x14ac:dyDescent="0.25">
      <c r="A60" s="1350"/>
      <c r="B60" s="1353"/>
      <c r="C60" s="456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5"/>
      <c r="R60" s="465"/>
      <c r="S60" s="465"/>
      <c r="T60" s="466"/>
      <c r="U60" s="461">
        <f t="shared" si="0"/>
        <v>0</v>
      </c>
      <c r="V60" s="462">
        <f t="shared" si="1"/>
        <v>0</v>
      </c>
      <c r="W60" s="462">
        <f t="shared" si="2"/>
        <v>0</v>
      </c>
      <c r="X60" s="463">
        <f t="shared" si="3"/>
        <v>0</v>
      </c>
      <c r="Y60" s="1356"/>
      <c r="Z60" s="1359"/>
      <c r="AA60" s="1359"/>
      <c r="AB60" s="1359"/>
      <c r="AC60" s="1347"/>
    </row>
    <row r="61" spans="1:29" ht="18.75" x14ac:dyDescent="0.25">
      <c r="A61" s="1350"/>
      <c r="B61" s="1353"/>
      <c r="C61" s="456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9"/>
      <c r="R61" s="459"/>
      <c r="S61" s="459"/>
      <c r="T61" s="460"/>
      <c r="U61" s="461">
        <f t="shared" si="0"/>
        <v>0</v>
      </c>
      <c r="V61" s="462">
        <f t="shared" si="1"/>
        <v>0</v>
      </c>
      <c r="W61" s="462">
        <f t="shared" si="2"/>
        <v>0</v>
      </c>
      <c r="X61" s="463">
        <f t="shared" si="3"/>
        <v>0</v>
      </c>
      <c r="Y61" s="1356"/>
      <c r="Z61" s="1359"/>
      <c r="AA61" s="1359"/>
      <c r="AB61" s="1359"/>
      <c r="AC61" s="1347"/>
    </row>
    <row r="62" spans="1:29" ht="18.75" x14ac:dyDescent="0.25">
      <c r="A62" s="1350"/>
      <c r="B62" s="1353"/>
      <c r="C62" s="456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5"/>
      <c r="R62" s="465"/>
      <c r="S62" s="465"/>
      <c r="T62" s="466"/>
      <c r="U62" s="461">
        <f t="shared" si="0"/>
        <v>0</v>
      </c>
      <c r="V62" s="462">
        <f t="shared" si="1"/>
        <v>0</v>
      </c>
      <c r="W62" s="462">
        <f t="shared" si="2"/>
        <v>0</v>
      </c>
      <c r="X62" s="463">
        <f t="shared" si="3"/>
        <v>0</v>
      </c>
      <c r="Y62" s="1356"/>
      <c r="Z62" s="1359"/>
      <c r="AA62" s="1359"/>
      <c r="AB62" s="1359"/>
      <c r="AC62" s="1347"/>
    </row>
    <row r="63" spans="1:29" ht="18.75" x14ac:dyDescent="0.25">
      <c r="A63" s="1350"/>
      <c r="B63" s="1353"/>
      <c r="C63" s="456"/>
      <c r="D63" s="457"/>
      <c r="E63" s="457"/>
      <c r="F63" s="457"/>
      <c r="G63" s="457"/>
      <c r="H63" s="457"/>
      <c r="I63" s="457"/>
      <c r="J63" s="457"/>
      <c r="K63" s="457"/>
      <c r="L63" s="457"/>
      <c r="M63" s="457"/>
      <c r="N63" s="457"/>
      <c r="O63" s="457"/>
      <c r="P63" s="457"/>
      <c r="Q63" s="459"/>
      <c r="R63" s="459"/>
      <c r="S63" s="459"/>
      <c r="T63" s="460"/>
      <c r="U63" s="461">
        <f t="shared" si="0"/>
        <v>0</v>
      </c>
      <c r="V63" s="462">
        <f t="shared" si="1"/>
        <v>0</v>
      </c>
      <c r="W63" s="462">
        <f t="shared" si="2"/>
        <v>0</v>
      </c>
      <c r="X63" s="463">
        <f t="shared" si="3"/>
        <v>0</v>
      </c>
      <c r="Y63" s="1356"/>
      <c r="Z63" s="1359"/>
      <c r="AA63" s="1359"/>
      <c r="AB63" s="1359"/>
      <c r="AC63" s="1347"/>
    </row>
    <row r="64" spans="1:29" ht="18.75" x14ac:dyDescent="0.25">
      <c r="A64" s="1350"/>
      <c r="B64" s="1353"/>
      <c r="C64" s="456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5"/>
      <c r="R64" s="465"/>
      <c r="S64" s="465"/>
      <c r="T64" s="466"/>
      <c r="U64" s="461">
        <f t="shared" si="0"/>
        <v>0</v>
      </c>
      <c r="V64" s="462">
        <f t="shared" si="1"/>
        <v>0</v>
      </c>
      <c r="W64" s="462">
        <f t="shared" si="2"/>
        <v>0</v>
      </c>
      <c r="X64" s="463">
        <f t="shared" si="3"/>
        <v>0</v>
      </c>
      <c r="Y64" s="1356"/>
      <c r="Z64" s="1359"/>
      <c r="AA64" s="1359"/>
      <c r="AB64" s="1359"/>
      <c r="AC64" s="1347"/>
    </row>
    <row r="65" spans="1:29" ht="18.75" x14ac:dyDescent="0.25">
      <c r="A65" s="1350"/>
      <c r="B65" s="1353"/>
      <c r="C65" s="456"/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7"/>
      <c r="P65" s="457"/>
      <c r="Q65" s="459"/>
      <c r="R65" s="459"/>
      <c r="S65" s="459"/>
      <c r="T65" s="460"/>
      <c r="U65" s="461">
        <f t="shared" si="0"/>
        <v>0</v>
      </c>
      <c r="V65" s="462">
        <f t="shared" si="1"/>
        <v>0</v>
      </c>
      <c r="W65" s="462">
        <f t="shared" si="2"/>
        <v>0</v>
      </c>
      <c r="X65" s="463">
        <f t="shared" si="3"/>
        <v>0</v>
      </c>
      <c r="Y65" s="1356"/>
      <c r="Z65" s="1359"/>
      <c r="AA65" s="1359"/>
      <c r="AB65" s="1359"/>
      <c r="AC65" s="1347"/>
    </row>
    <row r="66" spans="1:29" ht="18.75" x14ac:dyDescent="0.25">
      <c r="A66" s="1350"/>
      <c r="B66" s="1353"/>
      <c r="C66" s="456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5"/>
      <c r="R66" s="465"/>
      <c r="S66" s="465"/>
      <c r="T66" s="466"/>
      <c r="U66" s="461">
        <f t="shared" si="0"/>
        <v>0</v>
      </c>
      <c r="V66" s="462">
        <f t="shared" si="1"/>
        <v>0</v>
      </c>
      <c r="W66" s="462">
        <f t="shared" si="2"/>
        <v>0</v>
      </c>
      <c r="X66" s="463">
        <f t="shared" si="3"/>
        <v>0</v>
      </c>
      <c r="Y66" s="1356"/>
      <c r="Z66" s="1359"/>
      <c r="AA66" s="1359"/>
      <c r="AB66" s="1359"/>
      <c r="AC66" s="1347"/>
    </row>
    <row r="67" spans="1:29" ht="18.75" x14ac:dyDescent="0.25">
      <c r="A67" s="1350"/>
      <c r="B67" s="1353"/>
      <c r="C67" s="456"/>
      <c r="D67" s="457"/>
      <c r="E67" s="457"/>
      <c r="F67" s="457"/>
      <c r="G67" s="457"/>
      <c r="H67" s="457"/>
      <c r="I67" s="457"/>
      <c r="J67" s="457"/>
      <c r="K67" s="457"/>
      <c r="L67" s="457"/>
      <c r="M67" s="457"/>
      <c r="N67" s="457"/>
      <c r="O67" s="457"/>
      <c r="P67" s="457"/>
      <c r="Q67" s="459"/>
      <c r="R67" s="459"/>
      <c r="S67" s="459"/>
      <c r="T67" s="460"/>
      <c r="U67" s="461">
        <f t="shared" si="0"/>
        <v>0</v>
      </c>
      <c r="V67" s="462">
        <f t="shared" si="1"/>
        <v>0</v>
      </c>
      <c r="W67" s="462">
        <f t="shared" si="2"/>
        <v>0</v>
      </c>
      <c r="X67" s="463">
        <f t="shared" si="3"/>
        <v>0</v>
      </c>
      <c r="Y67" s="1356"/>
      <c r="Z67" s="1359"/>
      <c r="AA67" s="1359"/>
      <c r="AB67" s="1359"/>
      <c r="AC67" s="1347"/>
    </row>
    <row r="68" spans="1:29" ht="18.75" x14ac:dyDescent="0.25">
      <c r="A68" s="1350"/>
      <c r="B68" s="1353"/>
      <c r="C68" s="456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5"/>
      <c r="R68" s="465"/>
      <c r="S68" s="465"/>
      <c r="T68" s="466"/>
      <c r="U68" s="461">
        <f t="shared" si="0"/>
        <v>0</v>
      </c>
      <c r="V68" s="462">
        <f t="shared" si="1"/>
        <v>0</v>
      </c>
      <c r="W68" s="462">
        <f t="shared" si="2"/>
        <v>0</v>
      </c>
      <c r="X68" s="463">
        <f t="shared" si="3"/>
        <v>0</v>
      </c>
      <c r="Y68" s="1356"/>
      <c r="Z68" s="1359"/>
      <c r="AA68" s="1359"/>
      <c r="AB68" s="1359"/>
      <c r="AC68" s="1347"/>
    </row>
    <row r="69" spans="1:29" ht="18.75" x14ac:dyDescent="0.25">
      <c r="A69" s="1350"/>
      <c r="B69" s="1353"/>
      <c r="C69" s="456"/>
      <c r="D69" s="457"/>
      <c r="E69" s="457"/>
      <c r="F69" s="457"/>
      <c r="G69" s="457"/>
      <c r="H69" s="457"/>
      <c r="I69" s="457"/>
      <c r="J69" s="457"/>
      <c r="K69" s="457"/>
      <c r="L69" s="457"/>
      <c r="M69" s="457"/>
      <c r="N69" s="457"/>
      <c r="O69" s="457"/>
      <c r="P69" s="457"/>
      <c r="Q69" s="459"/>
      <c r="R69" s="459"/>
      <c r="S69" s="459"/>
      <c r="T69" s="460"/>
      <c r="U69" s="461">
        <f t="shared" si="0"/>
        <v>0</v>
      </c>
      <c r="V69" s="462">
        <f t="shared" si="1"/>
        <v>0</v>
      </c>
      <c r="W69" s="462">
        <f t="shared" si="2"/>
        <v>0</v>
      </c>
      <c r="X69" s="463">
        <f t="shared" si="3"/>
        <v>0</v>
      </c>
      <c r="Y69" s="1356"/>
      <c r="Z69" s="1359"/>
      <c r="AA69" s="1359"/>
      <c r="AB69" s="1359"/>
      <c r="AC69" s="1347"/>
    </row>
    <row r="70" spans="1:29" ht="18.75" x14ac:dyDescent="0.25">
      <c r="A70" s="1350"/>
      <c r="B70" s="1353"/>
      <c r="C70" s="456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5"/>
      <c r="R70" s="465"/>
      <c r="S70" s="465"/>
      <c r="T70" s="466"/>
      <c r="U70" s="461">
        <f t="shared" si="0"/>
        <v>0</v>
      </c>
      <c r="V70" s="462">
        <f t="shared" si="1"/>
        <v>0</v>
      </c>
      <c r="W70" s="462">
        <f t="shared" si="2"/>
        <v>0</v>
      </c>
      <c r="X70" s="463">
        <f t="shared" si="3"/>
        <v>0</v>
      </c>
      <c r="Y70" s="1356"/>
      <c r="Z70" s="1359"/>
      <c r="AA70" s="1359"/>
      <c r="AB70" s="1359"/>
      <c r="AC70" s="1347"/>
    </row>
    <row r="71" spans="1:29" ht="19.5" thickBot="1" x14ac:dyDescent="0.3">
      <c r="A71" s="1351"/>
      <c r="B71" s="1354"/>
      <c r="C71" s="467"/>
      <c r="D71" s="468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9"/>
      <c r="R71" s="469"/>
      <c r="S71" s="469"/>
      <c r="T71" s="470"/>
      <c r="U71" s="471">
        <f t="shared" si="0"/>
        <v>0</v>
      </c>
      <c r="V71" s="472">
        <f t="shared" si="1"/>
        <v>0</v>
      </c>
      <c r="W71" s="472">
        <f t="shared" si="2"/>
        <v>0</v>
      </c>
      <c r="X71" s="473">
        <f t="shared" si="3"/>
        <v>0</v>
      </c>
      <c r="Y71" s="1357"/>
      <c r="Z71" s="1360"/>
      <c r="AA71" s="1360"/>
      <c r="AB71" s="1360"/>
      <c r="AC71" s="1348"/>
    </row>
    <row r="72" spans="1:29" ht="18.75" x14ac:dyDescent="0.25">
      <c r="A72" s="1349">
        <v>4</v>
      </c>
      <c r="B72" s="1352"/>
      <c r="C72" s="448"/>
      <c r="D72" s="449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1"/>
      <c r="R72" s="451"/>
      <c r="S72" s="451"/>
      <c r="T72" s="452"/>
      <c r="U72" s="453">
        <f t="shared" si="0"/>
        <v>0</v>
      </c>
      <c r="V72" s="454">
        <f t="shared" si="1"/>
        <v>0</v>
      </c>
      <c r="W72" s="454">
        <f t="shared" si="2"/>
        <v>0</v>
      </c>
      <c r="X72" s="455">
        <f t="shared" si="3"/>
        <v>0</v>
      </c>
      <c r="Y72" s="1355">
        <f>SUM(U72:U91)</f>
        <v>0</v>
      </c>
      <c r="Z72" s="1358">
        <f>SUM(V72:V91)</f>
        <v>0</v>
      </c>
      <c r="AA72" s="1358">
        <f>SUM(W72:W91)</f>
        <v>0</v>
      </c>
      <c r="AB72" s="1358">
        <f>SUM(X72:X91)</f>
        <v>0</v>
      </c>
      <c r="AC72" s="1346">
        <f>MAX(Y72:AB91)</f>
        <v>0</v>
      </c>
    </row>
    <row r="73" spans="1:29" ht="18.75" x14ac:dyDescent="0.25">
      <c r="A73" s="1350"/>
      <c r="B73" s="1353"/>
      <c r="C73" s="456"/>
      <c r="D73" s="457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9"/>
      <c r="R73" s="459"/>
      <c r="S73" s="459"/>
      <c r="T73" s="460"/>
      <c r="U73" s="461">
        <f t="shared" si="0"/>
        <v>0</v>
      </c>
      <c r="V73" s="462">
        <f t="shared" si="1"/>
        <v>0</v>
      </c>
      <c r="W73" s="462">
        <f t="shared" si="2"/>
        <v>0</v>
      </c>
      <c r="X73" s="463">
        <f t="shared" si="3"/>
        <v>0</v>
      </c>
      <c r="Y73" s="1356"/>
      <c r="Z73" s="1359"/>
      <c r="AA73" s="1359"/>
      <c r="AB73" s="1359"/>
      <c r="AC73" s="1347"/>
    </row>
    <row r="74" spans="1:29" ht="18.75" x14ac:dyDescent="0.25">
      <c r="A74" s="1350"/>
      <c r="B74" s="1353"/>
      <c r="C74" s="456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5"/>
      <c r="R74" s="465"/>
      <c r="S74" s="465"/>
      <c r="T74" s="466"/>
      <c r="U74" s="461">
        <f t="shared" si="0"/>
        <v>0</v>
      </c>
      <c r="V74" s="462">
        <f t="shared" si="1"/>
        <v>0</v>
      </c>
      <c r="W74" s="462">
        <f t="shared" si="2"/>
        <v>0</v>
      </c>
      <c r="X74" s="463">
        <f t="shared" si="3"/>
        <v>0</v>
      </c>
      <c r="Y74" s="1356"/>
      <c r="Z74" s="1359"/>
      <c r="AA74" s="1359"/>
      <c r="AB74" s="1359"/>
      <c r="AC74" s="1347"/>
    </row>
    <row r="75" spans="1:29" ht="18.75" x14ac:dyDescent="0.25">
      <c r="A75" s="1350"/>
      <c r="B75" s="1353"/>
      <c r="C75" s="456"/>
      <c r="D75" s="457"/>
      <c r="E75" s="457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459"/>
      <c r="R75" s="459"/>
      <c r="S75" s="459"/>
      <c r="T75" s="460"/>
      <c r="U75" s="461">
        <f t="shared" si="0"/>
        <v>0</v>
      </c>
      <c r="V75" s="462">
        <f t="shared" si="1"/>
        <v>0</v>
      </c>
      <c r="W75" s="462">
        <f t="shared" si="2"/>
        <v>0</v>
      </c>
      <c r="X75" s="463">
        <f t="shared" si="3"/>
        <v>0</v>
      </c>
      <c r="Y75" s="1356"/>
      <c r="Z75" s="1359"/>
      <c r="AA75" s="1359"/>
      <c r="AB75" s="1359"/>
      <c r="AC75" s="1347"/>
    </row>
    <row r="76" spans="1:29" ht="18.75" x14ac:dyDescent="0.25">
      <c r="A76" s="1350"/>
      <c r="B76" s="1353"/>
      <c r="C76" s="456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5"/>
      <c r="R76" s="465"/>
      <c r="S76" s="465"/>
      <c r="T76" s="466"/>
      <c r="U76" s="461">
        <f t="shared" ref="U76:U139" si="4">IF(AND(E76=0,F76=0,G76=0),0,IF(AND(E76=0,F76=0),G76,IF(AND(E76=0,G76=0),F76,IF(AND(F76=0,G76=0),E76,IF(E76=0,(F76+G76)/2,IF(F76=0,(E76+G76)/2,IF(G76=0,(E76+F76)/2,(E76+F76+G76)/3)))))))</f>
        <v>0</v>
      </c>
      <c r="V76" s="462">
        <f t="shared" ref="V76:V139" si="5">IF(AND(H76=0,I76=0,J76=0),0,IF(AND(H76=0,I76=0),J76,IF(AND(H76=0,J76=0),I76,IF(AND(I76=0,J76=0),H76,IF(H76=0,(I76+J76)/2,IF(I76=0,(H76+J76)/2,IF(J76=0,(H76+I76)/2,(H76+I76+J76)/3)))))))</f>
        <v>0</v>
      </c>
      <c r="W76" s="462">
        <f t="shared" ref="W76:W139" si="6">IF(AND(K76=0,L76=0,M76=0),0,IF(AND(K76=0,L76=0),M76,IF(AND(K76=0,M76=0),L76,IF(AND(L76=0,M76=0),K76,IF(K76=0,(L76+M76)/2,IF(L76=0,(K76+M76)/2,IF(M76=0,(K76+L76)/2,(K76+L76+M76)/3)))))))</f>
        <v>0</v>
      </c>
      <c r="X76" s="463">
        <f t="shared" ref="X76:X139" si="7">IF(AND(N76=0,O76=0,P76=0),0,IF(AND(N76=0,O76=0),P76,IF(AND(N76=0,P76=0),O76,IF(AND(O76=0,P76=0),N76,IF(N76=0,(O76+P76)/2,IF(O76=0,(N76+P76)/2,IF(P76=0,(N76+O76)/2,(N76+O76+P76)/3)))))))</f>
        <v>0</v>
      </c>
      <c r="Y76" s="1356"/>
      <c r="Z76" s="1359"/>
      <c r="AA76" s="1359"/>
      <c r="AB76" s="1359"/>
      <c r="AC76" s="1347"/>
    </row>
    <row r="77" spans="1:29" ht="18.75" x14ac:dyDescent="0.25">
      <c r="A77" s="1350"/>
      <c r="B77" s="1353"/>
      <c r="C77" s="456"/>
      <c r="D77" s="457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9"/>
      <c r="R77" s="459"/>
      <c r="S77" s="459"/>
      <c r="T77" s="460"/>
      <c r="U77" s="461">
        <f t="shared" si="4"/>
        <v>0</v>
      </c>
      <c r="V77" s="462">
        <f t="shared" si="5"/>
        <v>0</v>
      </c>
      <c r="W77" s="462">
        <f t="shared" si="6"/>
        <v>0</v>
      </c>
      <c r="X77" s="463">
        <f t="shared" si="7"/>
        <v>0</v>
      </c>
      <c r="Y77" s="1356"/>
      <c r="Z77" s="1359"/>
      <c r="AA77" s="1359"/>
      <c r="AB77" s="1359"/>
      <c r="AC77" s="1347"/>
    </row>
    <row r="78" spans="1:29" ht="18.75" x14ac:dyDescent="0.25">
      <c r="A78" s="1350"/>
      <c r="B78" s="1353"/>
      <c r="C78" s="456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5"/>
      <c r="R78" s="465"/>
      <c r="S78" s="465"/>
      <c r="T78" s="466"/>
      <c r="U78" s="461">
        <f t="shared" si="4"/>
        <v>0</v>
      </c>
      <c r="V78" s="462">
        <f t="shared" si="5"/>
        <v>0</v>
      </c>
      <c r="W78" s="462">
        <f t="shared" si="6"/>
        <v>0</v>
      </c>
      <c r="X78" s="463">
        <f t="shared" si="7"/>
        <v>0</v>
      </c>
      <c r="Y78" s="1356"/>
      <c r="Z78" s="1359"/>
      <c r="AA78" s="1359"/>
      <c r="AB78" s="1359"/>
      <c r="AC78" s="1347"/>
    </row>
    <row r="79" spans="1:29" ht="18.75" x14ac:dyDescent="0.25">
      <c r="A79" s="1350"/>
      <c r="B79" s="1353"/>
      <c r="C79" s="456"/>
      <c r="D79" s="457"/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459"/>
      <c r="R79" s="459"/>
      <c r="S79" s="459"/>
      <c r="T79" s="460"/>
      <c r="U79" s="461">
        <f t="shared" si="4"/>
        <v>0</v>
      </c>
      <c r="V79" s="462">
        <f t="shared" si="5"/>
        <v>0</v>
      </c>
      <c r="W79" s="462">
        <f t="shared" si="6"/>
        <v>0</v>
      </c>
      <c r="X79" s="463">
        <f t="shared" si="7"/>
        <v>0</v>
      </c>
      <c r="Y79" s="1356"/>
      <c r="Z79" s="1359"/>
      <c r="AA79" s="1359"/>
      <c r="AB79" s="1359"/>
      <c r="AC79" s="1347"/>
    </row>
    <row r="80" spans="1:29" ht="18.75" x14ac:dyDescent="0.25">
      <c r="A80" s="1350"/>
      <c r="B80" s="1353"/>
      <c r="C80" s="456"/>
      <c r="D80" s="464"/>
      <c r="E80" s="464"/>
      <c r="F80" s="464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5"/>
      <c r="R80" s="465"/>
      <c r="S80" s="465"/>
      <c r="T80" s="466"/>
      <c r="U80" s="461">
        <f t="shared" si="4"/>
        <v>0</v>
      </c>
      <c r="V80" s="462">
        <f t="shared" si="5"/>
        <v>0</v>
      </c>
      <c r="W80" s="462">
        <f t="shared" si="6"/>
        <v>0</v>
      </c>
      <c r="X80" s="463">
        <f t="shared" si="7"/>
        <v>0</v>
      </c>
      <c r="Y80" s="1356"/>
      <c r="Z80" s="1359"/>
      <c r="AA80" s="1359"/>
      <c r="AB80" s="1359"/>
      <c r="AC80" s="1347"/>
    </row>
    <row r="81" spans="1:29" ht="18.75" x14ac:dyDescent="0.25">
      <c r="A81" s="1350"/>
      <c r="B81" s="1353"/>
      <c r="C81" s="456"/>
      <c r="D81" s="457"/>
      <c r="E81" s="457"/>
      <c r="F81" s="457"/>
      <c r="G81" s="457"/>
      <c r="H81" s="457"/>
      <c r="I81" s="457"/>
      <c r="J81" s="457"/>
      <c r="K81" s="457"/>
      <c r="L81" s="457"/>
      <c r="M81" s="457"/>
      <c r="N81" s="457"/>
      <c r="O81" s="457"/>
      <c r="P81" s="457"/>
      <c r="Q81" s="459"/>
      <c r="R81" s="459"/>
      <c r="S81" s="459"/>
      <c r="T81" s="460"/>
      <c r="U81" s="461">
        <f t="shared" si="4"/>
        <v>0</v>
      </c>
      <c r="V81" s="462">
        <f t="shared" si="5"/>
        <v>0</v>
      </c>
      <c r="W81" s="462">
        <f t="shared" si="6"/>
        <v>0</v>
      </c>
      <c r="X81" s="463">
        <f t="shared" si="7"/>
        <v>0</v>
      </c>
      <c r="Y81" s="1356"/>
      <c r="Z81" s="1359"/>
      <c r="AA81" s="1359"/>
      <c r="AB81" s="1359"/>
      <c r="AC81" s="1347"/>
    </row>
    <row r="82" spans="1:29" ht="18.75" x14ac:dyDescent="0.25">
      <c r="A82" s="1350"/>
      <c r="B82" s="1353"/>
      <c r="C82" s="456"/>
      <c r="D82" s="464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5"/>
      <c r="R82" s="465"/>
      <c r="S82" s="465"/>
      <c r="T82" s="466"/>
      <c r="U82" s="461">
        <f t="shared" si="4"/>
        <v>0</v>
      </c>
      <c r="V82" s="462">
        <f t="shared" si="5"/>
        <v>0</v>
      </c>
      <c r="W82" s="462">
        <f t="shared" si="6"/>
        <v>0</v>
      </c>
      <c r="X82" s="463">
        <f t="shared" si="7"/>
        <v>0</v>
      </c>
      <c r="Y82" s="1356"/>
      <c r="Z82" s="1359"/>
      <c r="AA82" s="1359"/>
      <c r="AB82" s="1359"/>
      <c r="AC82" s="1347"/>
    </row>
    <row r="83" spans="1:29" ht="18.75" x14ac:dyDescent="0.25">
      <c r="A83" s="1350"/>
      <c r="B83" s="1353"/>
      <c r="C83" s="456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9"/>
      <c r="R83" s="459"/>
      <c r="S83" s="459"/>
      <c r="T83" s="460"/>
      <c r="U83" s="461">
        <f t="shared" si="4"/>
        <v>0</v>
      </c>
      <c r="V83" s="462">
        <f t="shared" si="5"/>
        <v>0</v>
      </c>
      <c r="W83" s="462">
        <f t="shared" si="6"/>
        <v>0</v>
      </c>
      <c r="X83" s="463">
        <f t="shared" si="7"/>
        <v>0</v>
      </c>
      <c r="Y83" s="1356"/>
      <c r="Z83" s="1359"/>
      <c r="AA83" s="1359"/>
      <c r="AB83" s="1359"/>
      <c r="AC83" s="1347"/>
    </row>
    <row r="84" spans="1:29" ht="18.75" x14ac:dyDescent="0.25">
      <c r="A84" s="1350"/>
      <c r="B84" s="1353"/>
      <c r="C84" s="456"/>
      <c r="D84" s="464"/>
      <c r="E84" s="464"/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5"/>
      <c r="R84" s="465"/>
      <c r="S84" s="465"/>
      <c r="T84" s="466"/>
      <c r="U84" s="461">
        <f t="shared" si="4"/>
        <v>0</v>
      </c>
      <c r="V84" s="462">
        <f t="shared" si="5"/>
        <v>0</v>
      </c>
      <c r="W84" s="462">
        <f t="shared" si="6"/>
        <v>0</v>
      </c>
      <c r="X84" s="463">
        <f t="shared" si="7"/>
        <v>0</v>
      </c>
      <c r="Y84" s="1356"/>
      <c r="Z84" s="1359"/>
      <c r="AA84" s="1359"/>
      <c r="AB84" s="1359"/>
      <c r="AC84" s="1347"/>
    </row>
    <row r="85" spans="1:29" ht="18.75" x14ac:dyDescent="0.25">
      <c r="A85" s="1350"/>
      <c r="B85" s="1353"/>
      <c r="C85" s="456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9"/>
      <c r="R85" s="459"/>
      <c r="S85" s="459"/>
      <c r="T85" s="460"/>
      <c r="U85" s="461">
        <f t="shared" si="4"/>
        <v>0</v>
      </c>
      <c r="V85" s="462">
        <f t="shared" si="5"/>
        <v>0</v>
      </c>
      <c r="W85" s="462">
        <f t="shared" si="6"/>
        <v>0</v>
      </c>
      <c r="X85" s="463">
        <f t="shared" si="7"/>
        <v>0</v>
      </c>
      <c r="Y85" s="1356"/>
      <c r="Z85" s="1359"/>
      <c r="AA85" s="1359"/>
      <c r="AB85" s="1359"/>
      <c r="AC85" s="1347"/>
    </row>
    <row r="86" spans="1:29" ht="18.75" x14ac:dyDescent="0.25">
      <c r="A86" s="1350"/>
      <c r="B86" s="1353"/>
      <c r="C86" s="456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5"/>
      <c r="R86" s="465"/>
      <c r="S86" s="465"/>
      <c r="T86" s="466"/>
      <c r="U86" s="461">
        <f t="shared" si="4"/>
        <v>0</v>
      </c>
      <c r="V86" s="462">
        <f t="shared" si="5"/>
        <v>0</v>
      </c>
      <c r="W86" s="462">
        <f t="shared" si="6"/>
        <v>0</v>
      </c>
      <c r="X86" s="463">
        <f t="shared" si="7"/>
        <v>0</v>
      </c>
      <c r="Y86" s="1356"/>
      <c r="Z86" s="1359"/>
      <c r="AA86" s="1359"/>
      <c r="AB86" s="1359"/>
      <c r="AC86" s="1347"/>
    </row>
    <row r="87" spans="1:29" ht="18.75" x14ac:dyDescent="0.25">
      <c r="A87" s="1350"/>
      <c r="B87" s="1353"/>
      <c r="C87" s="456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9"/>
      <c r="R87" s="459"/>
      <c r="S87" s="459"/>
      <c r="T87" s="460"/>
      <c r="U87" s="461">
        <f t="shared" si="4"/>
        <v>0</v>
      </c>
      <c r="V87" s="462">
        <f t="shared" si="5"/>
        <v>0</v>
      </c>
      <c r="W87" s="462">
        <f t="shared" si="6"/>
        <v>0</v>
      </c>
      <c r="X87" s="463">
        <f t="shared" si="7"/>
        <v>0</v>
      </c>
      <c r="Y87" s="1356"/>
      <c r="Z87" s="1359"/>
      <c r="AA87" s="1359"/>
      <c r="AB87" s="1359"/>
      <c r="AC87" s="1347"/>
    </row>
    <row r="88" spans="1:29" ht="18.75" x14ac:dyDescent="0.25">
      <c r="A88" s="1350"/>
      <c r="B88" s="1353"/>
      <c r="C88" s="456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5"/>
      <c r="R88" s="465"/>
      <c r="S88" s="465"/>
      <c r="T88" s="466"/>
      <c r="U88" s="461">
        <f t="shared" si="4"/>
        <v>0</v>
      </c>
      <c r="V88" s="462">
        <f t="shared" si="5"/>
        <v>0</v>
      </c>
      <c r="W88" s="462">
        <f t="shared" si="6"/>
        <v>0</v>
      </c>
      <c r="X88" s="463">
        <f t="shared" si="7"/>
        <v>0</v>
      </c>
      <c r="Y88" s="1356"/>
      <c r="Z88" s="1359"/>
      <c r="AA88" s="1359"/>
      <c r="AB88" s="1359"/>
      <c r="AC88" s="1347"/>
    </row>
    <row r="89" spans="1:29" ht="18.75" x14ac:dyDescent="0.25">
      <c r="A89" s="1350"/>
      <c r="B89" s="1353"/>
      <c r="C89" s="456"/>
      <c r="D89" s="457"/>
      <c r="E89" s="457"/>
      <c r="F89" s="457"/>
      <c r="G89" s="457"/>
      <c r="H89" s="457"/>
      <c r="I89" s="457"/>
      <c r="J89" s="457"/>
      <c r="K89" s="457"/>
      <c r="L89" s="457"/>
      <c r="M89" s="457"/>
      <c r="N89" s="457"/>
      <c r="O89" s="457"/>
      <c r="P89" s="457"/>
      <c r="Q89" s="459"/>
      <c r="R89" s="459"/>
      <c r="S89" s="459"/>
      <c r="T89" s="460"/>
      <c r="U89" s="461">
        <f t="shared" si="4"/>
        <v>0</v>
      </c>
      <c r="V89" s="462">
        <f t="shared" si="5"/>
        <v>0</v>
      </c>
      <c r="W89" s="462">
        <f t="shared" si="6"/>
        <v>0</v>
      </c>
      <c r="X89" s="463">
        <f t="shared" si="7"/>
        <v>0</v>
      </c>
      <c r="Y89" s="1356"/>
      <c r="Z89" s="1359"/>
      <c r="AA89" s="1359"/>
      <c r="AB89" s="1359"/>
      <c r="AC89" s="1347"/>
    </row>
    <row r="90" spans="1:29" ht="18.75" x14ac:dyDescent="0.25">
      <c r="A90" s="1350"/>
      <c r="B90" s="1353"/>
      <c r="C90" s="456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5"/>
      <c r="R90" s="465"/>
      <c r="S90" s="465"/>
      <c r="T90" s="466"/>
      <c r="U90" s="461">
        <f t="shared" si="4"/>
        <v>0</v>
      </c>
      <c r="V90" s="462">
        <f t="shared" si="5"/>
        <v>0</v>
      </c>
      <c r="W90" s="462">
        <f t="shared" si="6"/>
        <v>0</v>
      </c>
      <c r="X90" s="463">
        <f t="shared" si="7"/>
        <v>0</v>
      </c>
      <c r="Y90" s="1356"/>
      <c r="Z90" s="1359"/>
      <c r="AA90" s="1359"/>
      <c r="AB90" s="1359"/>
      <c r="AC90" s="1347"/>
    </row>
    <row r="91" spans="1:29" ht="19.5" thickBot="1" x14ac:dyDescent="0.3">
      <c r="A91" s="1351"/>
      <c r="B91" s="1354"/>
      <c r="C91" s="467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9"/>
      <c r="R91" s="469"/>
      <c r="S91" s="469"/>
      <c r="T91" s="470"/>
      <c r="U91" s="471">
        <f t="shared" si="4"/>
        <v>0</v>
      </c>
      <c r="V91" s="472">
        <f t="shared" si="5"/>
        <v>0</v>
      </c>
      <c r="W91" s="472">
        <f t="shared" si="6"/>
        <v>0</v>
      </c>
      <c r="X91" s="473">
        <f t="shared" si="7"/>
        <v>0</v>
      </c>
      <c r="Y91" s="1357"/>
      <c r="Z91" s="1360"/>
      <c r="AA91" s="1360"/>
      <c r="AB91" s="1360"/>
      <c r="AC91" s="1348"/>
    </row>
    <row r="92" spans="1:29" ht="18.75" x14ac:dyDescent="0.25">
      <c r="A92" s="1349">
        <v>5</v>
      </c>
      <c r="B92" s="1352"/>
      <c r="C92" s="448"/>
      <c r="D92" s="449"/>
      <c r="E92" s="450"/>
      <c r="F92" s="450"/>
      <c r="G92" s="450"/>
      <c r="H92" s="450"/>
      <c r="I92" s="450"/>
      <c r="J92" s="450"/>
      <c r="K92" s="450"/>
      <c r="L92" s="450"/>
      <c r="M92" s="450"/>
      <c r="N92" s="450"/>
      <c r="O92" s="450"/>
      <c r="P92" s="450"/>
      <c r="Q92" s="451"/>
      <c r="R92" s="451"/>
      <c r="S92" s="451"/>
      <c r="T92" s="452"/>
      <c r="U92" s="453">
        <f t="shared" si="4"/>
        <v>0</v>
      </c>
      <c r="V92" s="454">
        <f t="shared" si="5"/>
        <v>0</v>
      </c>
      <c r="W92" s="454">
        <f t="shared" si="6"/>
        <v>0</v>
      </c>
      <c r="X92" s="455">
        <f t="shared" si="7"/>
        <v>0</v>
      </c>
      <c r="Y92" s="1355">
        <f>SUM(U92:U111)</f>
        <v>0</v>
      </c>
      <c r="Z92" s="1358">
        <f>SUM(V92:V111)</f>
        <v>0</v>
      </c>
      <c r="AA92" s="1358">
        <f>SUM(W92:W111)</f>
        <v>0</v>
      </c>
      <c r="AB92" s="1358">
        <f>SUM(X92:X111)</f>
        <v>0</v>
      </c>
      <c r="AC92" s="1346">
        <f>MAX(Y92:AB111)</f>
        <v>0</v>
      </c>
    </row>
    <row r="93" spans="1:29" ht="18.75" x14ac:dyDescent="0.25">
      <c r="A93" s="1350"/>
      <c r="B93" s="1353"/>
      <c r="C93" s="456"/>
      <c r="D93" s="457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458"/>
      <c r="P93" s="458"/>
      <c r="Q93" s="459"/>
      <c r="R93" s="459"/>
      <c r="S93" s="459"/>
      <c r="T93" s="460"/>
      <c r="U93" s="461">
        <f t="shared" si="4"/>
        <v>0</v>
      </c>
      <c r="V93" s="462">
        <f t="shared" si="5"/>
        <v>0</v>
      </c>
      <c r="W93" s="462">
        <f t="shared" si="6"/>
        <v>0</v>
      </c>
      <c r="X93" s="463">
        <f t="shared" si="7"/>
        <v>0</v>
      </c>
      <c r="Y93" s="1356"/>
      <c r="Z93" s="1359"/>
      <c r="AA93" s="1359"/>
      <c r="AB93" s="1359"/>
      <c r="AC93" s="1347"/>
    </row>
    <row r="94" spans="1:29" ht="18.75" x14ac:dyDescent="0.25">
      <c r="A94" s="1350"/>
      <c r="B94" s="1353"/>
      <c r="C94" s="456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5"/>
      <c r="R94" s="465"/>
      <c r="S94" s="465"/>
      <c r="T94" s="466"/>
      <c r="U94" s="461">
        <f t="shared" si="4"/>
        <v>0</v>
      </c>
      <c r="V94" s="462">
        <f t="shared" si="5"/>
        <v>0</v>
      </c>
      <c r="W94" s="462">
        <f t="shared" si="6"/>
        <v>0</v>
      </c>
      <c r="X94" s="463">
        <f t="shared" si="7"/>
        <v>0</v>
      </c>
      <c r="Y94" s="1356"/>
      <c r="Z94" s="1359"/>
      <c r="AA94" s="1359"/>
      <c r="AB94" s="1359"/>
      <c r="AC94" s="1347"/>
    </row>
    <row r="95" spans="1:29" ht="18.75" x14ac:dyDescent="0.25">
      <c r="A95" s="1350"/>
      <c r="B95" s="1353"/>
      <c r="C95" s="456"/>
      <c r="D95" s="457"/>
      <c r="E95" s="457"/>
      <c r="F95" s="457"/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59"/>
      <c r="R95" s="459"/>
      <c r="S95" s="459"/>
      <c r="T95" s="460"/>
      <c r="U95" s="461">
        <f t="shared" si="4"/>
        <v>0</v>
      </c>
      <c r="V95" s="462">
        <f t="shared" si="5"/>
        <v>0</v>
      </c>
      <c r="W95" s="462">
        <f t="shared" si="6"/>
        <v>0</v>
      </c>
      <c r="X95" s="463">
        <f t="shared" si="7"/>
        <v>0</v>
      </c>
      <c r="Y95" s="1356"/>
      <c r="Z95" s="1359"/>
      <c r="AA95" s="1359"/>
      <c r="AB95" s="1359"/>
      <c r="AC95" s="1347"/>
    </row>
    <row r="96" spans="1:29" ht="18.75" x14ac:dyDescent="0.25">
      <c r="A96" s="1350"/>
      <c r="B96" s="1353"/>
      <c r="C96" s="456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5"/>
      <c r="R96" s="465"/>
      <c r="S96" s="465"/>
      <c r="T96" s="466"/>
      <c r="U96" s="461">
        <f t="shared" si="4"/>
        <v>0</v>
      </c>
      <c r="V96" s="462">
        <f t="shared" si="5"/>
        <v>0</v>
      </c>
      <c r="W96" s="462">
        <f t="shared" si="6"/>
        <v>0</v>
      </c>
      <c r="X96" s="463">
        <f t="shared" si="7"/>
        <v>0</v>
      </c>
      <c r="Y96" s="1356"/>
      <c r="Z96" s="1359"/>
      <c r="AA96" s="1359"/>
      <c r="AB96" s="1359"/>
      <c r="AC96" s="1347"/>
    </row>
    <row r="97" spans="1:29" ht="18.75" x14ac:dyDescent="0.25">
      <c r="A97" s="1350"/>
      <c r="B97" s="1353"/>
      <c r="C97" s="456"/>
      <c r="D97" s="457"/>
      <c r="E97" s="457"/>
      <c r="F97" s="457"/>
      <c r="G97" s="457"/>
      <c r="H97" s="457"/>
      <c r="I97" s="457"/>
      <c r="J97" s="457"/>
      <c r="K97" s="457"/>
      <c r="L97" s="457"/>
      <c r="M97" s="457"/>
      <c r="N97" s="457"/>
      <c r="O97" s="457"/>
      <c r="P97" s="457"/>
      <c r="Q97" s="459"/>
      <c r="R97" s="459"/>
      <c r="S97" s="459"/>
      <c r="T97" s="460"/>
      <c r="U97" s="461">
        <f t="shared" si="4"/>
        <v>0</v>
      </c>
      <c r="V97" s="462">
        <f t="shared" si="5"/>
        <v>0</v>
      </c>
      <c r="W97" s="462">
        <f t="shared" si="6"/>
        <v>0</v>
      </c>
      <c r="X97" s="463">
        <f t="shared" si="7"/>
        <v>0</v>
      </c>
      <c r="Y97" s="1356"/>
      <c r="Z97" s="1359"/>
      <c r="AA97" s="1359"/>
      <c r="AB97" s="1359"/>
      <c r="AC97" s="1347"/>
    </row>
    <row r="98" spans="1:29" ht="18.75" x14ac:dyDescent="0.25">
      <c r="A98" s="1350"/>
      <c r="B98" s="1353"/>
      <c r="C98" s="456"/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5"/>
      <c r="R98" s="465"/>
      <c r="S98" s="465"/>
      <c r="T98" s="466"/>
      <c r="U98" s="461">
        <f t="shared" si="4"/>
        <v>0</v>
      </c>
      <c r="V98" s="462">
        <f t="shared" si="5"/>
        <v>0</v>
      </c>
      <c r="W98" s="462">
        <f t="shared" si="6"/>
        <v>0</v>
      </c>
      <c r="X98" s="463">
        <f t="shared" si="7"/>
        <v>0</v>
      </c>
      <c r="Y98" s="1356"/>
      <c r="Z98" s="1359"/>
      <c r="AA98" s="1359"/>
      <c r="AB98" s="1359"/>
      <c r="AC98" s="1347"/>
    </row>
    <row r="99" spans="1:29" ht="18.75" x14ac:dyDescent="0.25">
      <c r="A99" s="1350"/>
      <c r="B99" s="1353"/>
      <c r="C99" s="456"/>
      <c r="D99" s="457"/>
      <c r="E99" s="457"/>
      <c r="F99" s="457"/>
      <c r="G99" s="457"/>
      <c r="H99" s="457"/>
      <c r="I99" s="457"/>
      <c r="J99" s="457"/>
      <c r="K99" s="457"/>
      <c r="L99" s="457"/>
      <c r="M99" s="457"/>
      <c r="N99" s="457"/>
      <c r="O99" s="457"/>
      <c r="P99" s="457"/>
      <c r="Q99" s="459"/>
      <c r="R99" s="459"/>
      <c r="S99" s="459"/>
      <c r="T99" s="460"/>
      <c r="U99" s="461">
        <f t="shared" si="4"/>
        <v>0</v>
      </c>
      <c r="V99" s="462">
        <f t="shared" si="5"/>
        <v>0</v>
      </c>
      <c r="W99" s="462">
        <f t="shared" si="6"/>
        <v>0</v>
      </c>
      <c r="X99" s="463">
        <f t="shared" si="7"/>
        <v>0</v>
      </c>
      <c r="Y99" s="1356"/>
      <c r="Z99" s="1359"/>
      <c r="AA99" s="1359"/>
      <c r="AB99" s="1359"/>
      <c r="AC99" s="1347"/>
    </row>
    <row r="100" spans="1:29" ht="18.75" x14ac:dyDescent="0.25">
      <c r="A100" s="1350"/>
      <c r="B100" s="1353"/>
      <c r="C100" s="456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5"/>
      <c r="R100" s="465"/>
      <c r="S100" s="465"/>
      <c r="T100" s="466"/>
      <c r="U100" s="461">
        <f t="shared" si="4"/>
        <v>0</v>
      </c>
      <c r="V100" s="462">
        <f t="shared" si="5"/>
        <v>0</v>
      </c>
      <c r="W100" s="462">
        <f t="shared" si="6"/>
        <v>0</v>
      </c>
      <c r="X100" s="463">
        <f t="shared" si="7"/>
        <v>0</v>
      </c>
      <c r="Y100" s="1356"/>
      <c r="Z100" s="1359"/>
      <c r="AA100" s="1359"/>
      <c r="AB100" s="1359"/>
      <c r="AC100" s="1347"/>
    </row>
    <row r="101" spans="1:29" ht="18.75" x14ac:dyDescent="0.25">
      <c r="A101" s="1350"/>
      <c r="B101" s="1353"/>
      <c r="C101" s="456"/>
      <c r="D101" s="457"/>
      <c r="E101" s="457"/>
      <c r="F101" s="457"/>
      <c r="G101" s="457"/>
      <c r="H101" s="457"/>
      <c r="I101" s="457"/>
      <c r="J101" s="457"/>
      <c r="K101" s="457"/>
      <c r="L101" s="457"/>
      <c r="M101" s="457"/>
      <c r="N101" s="457"/>
      <c r="O101" s="457"/>
      <c r="P101" s="457"/>
      <c r="Q101" s="459"/>
      <c r="R101" s="459"/>
      <c r="S101" s="459"/>
      <c r="T101" s="460"/>
      <c r="U101" s="461">
        <f t="shared" si="4"/>
        <v>0</v>
      </c>
      <c r="V101" s="462">
        <f t="shared" si="5"/>
        <v>0</v>
      </c>
      <c r="W101" s="462">
        <f t="shared" si="6"/>
        <v>0</v>
      </c>
      <c r="X101" s="463">
        <f t="shared" si="7"/>
        <v>0</v>
      </c>
      <c r="Y101" s="1356"/>
      <c r="Z101" s="1359"/>
      <c r="AA101" s="1359"/>
      <c r="AB101" s="1359"/>
      <c r="AC101" s="1347"/>
    </row>
    <row r="102" spans="1:29" ht="18.75" x14ac:dyDescent="0.25">
      <c r="A102" s="1350"/>
      <c r="B102" s="1353"/>
      <c r="C102" s="456"/>
      <c r="D102" s="464"/>
      <c r="E102" s="464"/>
      <c r="F102" s="464"/>
      <c r="G102" s="464"/>
      <c r="H102" s="464"/>
      <c r="I102" s="464"/>
      <c r="J102" s="464"/>
      <c r="K102" s="464"/>
      <c r="L102" s="464"/>
      <c r="M102" s="464"/>
      <c r="N102" s="464"/>
      <c r="O102" s="464"/>
      <c r="P102" s="464"/>
      <c r="Q102" s="465"/>
      <c r="R102" s="465"/>
      <c r="S102" s="465"/>
      <c r="T102" s="466"/>
      <c r="U102" s="461">
        <f t="shared" si="4"/>
        <v>0</v>
      </c>
      <c r="V102" s="462">
        <f t="shared" si="5"/>
        <v>0</v>
      </c>
      <c r="W102" s="462">
        <f t="shared" si="6"/>
        <v>0</v>
      </c>
      <c r="X102" s="463">
        <f t="shared" si="7"/>
        <v>0</v>
      </c>
      <c r="Y102" s="1356"/>
      <c r="Z102" s="1359"/>
      <c r="AA102" s="1359"/>
      <c r="AB102" s="1359"/>
      <c r="AC102" s="1347"/>
    </row>
    <row r="103" spans="1:29" ht="18.75" x14ac:dyDescent="0.25">
      <c r="A103" s="1350"/>
      <c r="B103" s="1353"/>
      <c r="C103" s="456"/>
      <c r="D103" s="457"/>
      <c r="E103" s="457"/>
      <c r="F103" s="457"/>
      <c r="G103" s="457"/>
      <c r="H103" s="457"/>
      <c r="I103" s="457"/>
      <c r="J103" s="457"/>
      <c r="K103" s="457"/>
      <c r="L103" s="457"/>
      <c r="M103" s="457"/>
      <c r="N103" s="457"/>
      <c r="O103" s="457"/>
      <c r="P103" s="457"/>
      <c r="Q103" s="459"/>
      <c r="R103" s="459"/>
      <c r="S103" s="459"/>
      <c r="T103" s="460"/>
      <c r="U103" s="461">
        <f t="shared" si="4"/>
        <v>0</v>
      </c>
      <c r="V103" s="462">
        <f t="shared" si="5"/>
        <v>0</v>
      </c>
      <c r="W103" s="462">
        <f t="shared" si="6"/>
        <v>0</v>
      </c>
      <c r="X103" s="463">
        <f t="shared" si="7"/>
        <v>0</v>
      </c>
      <c r="Y103" s="1356"/>
      <c r="Z103" s="1359"/>
      <c r="AA103" s="1359"/>
      <c r="AB103" s="1359"/>
      <c r="AC103" s="1347"/>
    </row>
    <row r="104" spans="1:29" ht="18.75" x14ac:dyDescent="0.25">
      <c r="A104" s="1350"/>
      <c r="B104" s="1353"/>
      <c r="C104" s="456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5"/>
      <c r="R104" s="465"/>
      <c r="S104" s="465"/>
      <c r="T104" s="466"/>
      <c r="U104" s="461">
        <f t="shared" si="4"/>
        <v>0</v>
      </c>
      <c r="V104" s="462">
        <f t="shared" si="5"/>
        <v>0</v>
      </c>
      <c r="W104" s="462">
        <f t="shared" si="6"/>
        <v>0</v>
      </c>
      <c r="X104" s="463">
        <f t="shared" si="7"/>
        <v>0</v>
      </c>
      <c r="Y104" s="1356"/>
      <c r="Z104" s="1359"/>
      <c r="AA104" s="1359"/>
      <c r="AB104" s="1359"/>
      <c r="AC104" s="1347"/>
    </row>
    <row r="105" spans="1:29" ht="18.75" x14ac:dyDescent="0.25">
      <c r="A105" s="1350"/>
      <c r="B105" s="1353"/>
      <c r="C105" s="456"/>
      <c r="D105" s="457"/>
      <c r="E105" s="457"/>
      <c r="F105" s="457"/>
      <c r="G105" s="457"/>
      <c r="H105" s="457"/>
      <c r="I105" s="457"/>
      <c r="J105" s="457"/>
      <c r="K105" s="457"/>
      <c r="L105" s="457"/>
      <c r="M105" s="457"/>
      <c r="N105" s="457"/>
      <c r="O105" s="457"/>
      <c r="P105" s="457"/>
      <c r="Q105" s="459"/>
      <c r="R105" s="459"/>
      <c r="S105" s="459"/>
      <c r="T105" s="460"/>
      <c r="U105" s="461">
        <f t="shared" si="4"/>
        <v>0</v>
      </c>
      <c r="V105" s="462">
        <f t="shared" si="5"/>
        <v>0</v>
      </c>
      <c r="W105" s="462">
        <f t="shared" si="6"/>
        <v>0</v>
      </c>
      <c r="X105" s="463">
        <f t="shared" si="7"/>
        <v>0</v>
      </c>
      <c r="Y105" s="1356"/>
      <c r="Z105" s="1359"/>
      <c r="AA105" s="1359"/>
      <c r="AB105" s="1359"/>
      <c r="AC105" s="1347"/>
    </row>
    <row r="106" spans="1:29" ht="18.75" x14ac:dyDescent="0.25">
      <c r="A106" s="1350"/>
      <c r="B106" s="1353"/>
      <c r="C106" s="456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5"/>
      <c r="R106" s="465"/>
      <c r="S106" s="465"/>
      <c r="T106" s="466"/>
      <c r="U106" s="461">
        <f t="shared" si="4"/>
        <v>0</v>
      </c>
      <c r="V106" s="462">
        <f t="shared" si="5"/>
        <v>0</v>
      </c>
      <c r="W106" s="462">
        <f t="shared" si="6"/>
        <v>0</v>
      </c>
      <c r="X106" s="463">
        <f t="shared" si="7"/>
        <v>0</v>
      </c>
      <c r="Y106" s="1356"/>
      <c r="Z106" s="1359"/>
      <c r="AA106" s="1359"/>
      <c r="AB106" s="1359"/>
      <c r="AC106" s="1347"/>
    </row>
    <row r="107" spans="1:29" ht="18.75" x14ac:dyDescent="0.25">
      <c r="A107" s="1350"/>
      <c r="B107" s="1353"/>
      <c r="C107" s="456"/>
      <c r="D107" s="457"/>
      <c r="E107" s="457"/>
      <c r="F107" s="457"/>
      <c r="G107" s="457"/>
      <c r="H107" s="457"/>
      <c r="I107" s="457"/>
      <c r="J107" s="457"/>
      <c r="K107" s="457"/>
      <c r="L107" s="457"/>
      <c r="M107" s="457"/>
      <c r="N107" s="457"/>
      <c r="O107" s="457"/>
      <c r="P107" s="457"/>
      <c r="Q107" s="459"/>
      <c r="R107" s="459"/>
      <c r="S107" s="459"/>
      <c r="T107" s="460"/>
      <c r="U107" s="461">
        <f t="shared" si="4"/>
        <v>0</v>
      </c>
      <c r="V107" s="462">
        <f t="shared" si="5"/>
        <v>0</v>
      </c>
      <c r="W107" s="462">
        <f t="shared" si="6"/>
        <v>0</v>
      </c>
      <c r="X107" s="463">
        <f t="shared" si="7"/>
        <v>0</v>
      </c>
      <c r="Y107" s="1356"/>
      <c r="Z107" s="1359"/>
      <c r="AA107" s="1359"/>
      <c r="AB107" s="1359"/>
      <c r="AC107" s="1347"/>
    </row>
    <row r="108" spans="1:29" ht="18.75" x14ac:dyDescent="0.25">
      <c r="A108" s="1350"/>
      <c r="B108" s="1353"/>
      <c r="C108" s="456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5"/>
      <c r="R108" s="465"/>
      <c r="S108" s="465"/>
      <c r="T108" s="466"/>
      <c r="U108" s="461">
        <f t="shared" si="4"/>
        <v>0</v>
      </c>
      <c r="V108" s="462">
        <f t="shared" si="5"/>
        <v>0</v>
      </c>
      <c r="W108" s="462">
        <f t="shared" si="6"/>
        <v>0</v>
      </c>
      <c r="X108" s="463">
        <f t="shared" si="7"/>
        <v>0</v>
      </c>
      <c r="Y108" s="1356"/>
      <c r="Z108" s="1359"/>
      <c r="AA108" s="1359"/>
      <c r="AB108" s="1359"/>
      <c r="AC108" s="1347"/>
    </row>
    <row r="109" spans="1:29" ht="18.75" x14ac:dyDescent="0.25">
      <c r="A109" s="1350"/>
      <c r="B109" s="1353"/>
      <c r="C109" s="456"/>
      <c r="D109" s="457"/>
      <c r="E109" s="457"/>
      <c r="F109" s="457"/>
      <c r="G109" s="457"/>
      <c r="H109" s="457"/>
      <c r="I109" s="457"/>
      <c r="J109" s="457"/>
      <c r="K109" s="457"/>
      <c r="L109" s="457"/>
      <c r="M109" s="457"/>
      <c r="N109" s="457"/>
      <c r="O109" s="457"/>
      <c r="P109" s="457"/>
      <c r="Q109" s="459"/>
      <c r="R109" s="459"/>
      <c r="S109" s="459"/>
      <c r="T109" s="460"/>
      <c r="U109" s="461">
        <f t="shared" si="4"/>
        <v>0</v>
      </c>
      <c r="V109" s="462">
        <f t="shared" si="5"/>
        <v>0</v>
      </c>
      <c r="W109" s="462">
        <f t="shared" si="6"/>
        <v>0</v>
      </c>
      <c r="X109" s="463">
        <f t="shared" si="7"/>
        <v>0</v>
      </c>
      <c r="Y109" s="1356"/>
      <c r="Z109" s="1359"/>
      <c r="AA109" s="1359"/>
      <c r="AB109" s="1359"/>
      <c r="AC109" s="1347"/>
    </row>
    <row r="110" spans="1:29" ht="18.75" x14ac:dyDescent="0.25">
      <c r="A110" s="1350"/>
      <c r="B110" s="1353"/>
      <c r="C110" s="456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5"/>
      <c r="R110" s="465"/>
      <c r="S110" s="465"/>
      <c r="T110" s="466"/>
      <c r="U110" s="461">
        <f t="shared" si="4"/>
        <v>0</v>
      </c>
      <c r="V110" s="462">
        <f t="shared" si="5"/>
        <v>0</v>
      </c>
      <c r="W110" s="462">
        <f t="shared" si="6"/>
        <v>0</v>
      </c>
      <c r="X110" s="463">
        <f t="shared" si="7"/>
        <v>0</v>
      </c>
      <c r="Y110" s="1356"/>
      <c r="Z110" s="1359"/>
      <c r="AA110" s="1359"/>
      <c r="AB110" s="1359"/>
      <c r="AC110" s="1347"/>
    </row>
    <row r="111" spans="1:29" ht="19.5" thickBot="1" x14ac:dyDescent="0.3">
      <c r="A111" s="1351"/>
      <c r="B111" s="1354"/>
      <c r="C111" s="467"/>
      <c r="D111" s="468"/>
      <c r="E111" s="468"/>
      <c r="F111" s="468"/>
      <c r="G111" s="468"/>
      <c r="H111" s="468"/>
      <c r="I111" s="468"/>
      <c r="J111" s="468"/>
      <c r="K111" s="468"/>
      <c r="L111" s="468"/>
      <c r="M111" s="468"/>
      <c r="N111" s="468"/>
      <c r="O111" s="468"/>
      <c r="P111" s="468"/>
      <c r="Q111" s="469"/>
      <c r="R111" s="469"/>
      <c r="S111" s="469"/>
      <c r="T111" s="470"/>
      <c r="U111" s="471">
        <f t="shared" si="4"/>
        <v>0</v>
      </c>
      <c r="V111" s="472">
        <f t="shared" si="5"/>
        <v>0</v>
      </c>
      <c r="W111" s="472">
        <f t="shared" si="6"/>
        <v>0</v>
      </c>
      <c r="X111" s="473">
        <f t="shared" si="7"/>
        <v>0</v>
      </c>
      <c r="Y111" s="1357"/>
      <c r="Z111" s="1360"/>
      <c r="AA111" s="1360"/>
      <c r="AB111" s="1360"/>
      <c r="AC111" s="1348"/>
    </row>
    <row r="112" spans="1:29" ht="18.75" x14ac:dyDescent="0.25">
      <c r="A112" s="1349">
        <v>6</v>
      </c>
      <c r="B112" s="1352"/>
      <c r="C112" s="448"/>
      <c r="D112" s="449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51"/>
      <c r="R112" s="451"/>
      <c r="S112" s="451"/>
      <c r="T112" s="452"/>
      <c r="U112" s="453">
        <f t="shared" si="4"/>
        <v>0</v>
      </c>
      <c r="V112" s="454">
        <f t="shared" si="5"/>
        <v>0</v>
      </c>
      <c r="W112" s="454">
        <f t="shared" si="6"/>
        <v>0</v>
      </c>
      <c r="X112" s="455">
        <f t="shared" si="7"/>
        <v>0</v>
      </c>
      <c r="Y112" s="1355">
        <f>SUM(U112:U131)</f>
        <v>0</v>
      </c>
      <c r="Z112" s="1358">
        <f>SUM(V112:V131)</f>
        <v>0</v>
      </c>
      <c r="AA112" s="1358">
        <f>SUM(W112:W131)</f>
        <v>0</v>
      </c>
      <c r="AB112" s="1358">
        <f>SUM(X112:X131)</f>
        <v>0</v>
      </c>
      <c r="AC112" s="1346">
        <f>MAX(Y112:AB131)</f>
        <v>0</v>
      </c>
    </row>
    <row r="113" spans="1:29" ht="18.75" x14ac:dyDescent="0.25">
      <c r="A113" s="1350"/>
      <c r="B113" s="1353"/>
      <c r="C113" s="456"/>
      <c r="D113" s="457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9"/>
      <c r="R113" s="459"/>
      <c r="S113" s="459"/>
      <c r="T113" s="460"/>
      <c r="U113" s="461">
        <f t="shared" si="4"/>
        <v>0</v>
      </c>
      <c r="V113" s="462">
        <f t="shared" si="5"/>
        <v>0</v>
      </c>
      <c r="W113" s="462">
        <f t="shared" si="6"/>
        <v>0</v>
      </c>
      <c r="X113" s="463">
        <f t="shared" si="7"/>
        <v>0</v>
      </c>
      <c r="Y113" s="1356"/>
      <c r="Z113" s="1359"/>
      <c r="AA113" s="1359"/>
      <c r="AB113" s="1359"/>
      <c r="AC113" s="1347"/>
    </row>
    <row r="114" spans="1:29" ht="18.75" x14ac:dyDescent="0.25">
      <c r="A114" s="1350"/>
      <c r="B114" s="1353"/>
      <c r="C114" s="456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5"/>
      <c r="R114" s="465"/>
      <c r="S114" s="465"/>
      <c r="T114" s="466"/>
      <c r="U114" s="461">
        <f t="shared" si="4"/>
        <v>0</v>
      </c>
      <c r="V114" s="462">
        <f t="shared" si="5"/>
        <v>0</v>
      </c>
      <c r="W114" s="462">
        <f t="shared" si="6"/>
        <v>0</v>
      </c>
      <c r="X114" s="463">
        <f t="shared" si="7"/>
        <v>0</v>
      </c>
      <c r="Y114" s="1356"/>
      <c r="Z114" s="1359"/>
      <c r="AA114" s="1359"/>
      <c r="AB114" s="1359"/>
      <c r="AC114" s="1347"/>
    </row>
    <row r="115" spans="1:29" ht="18.75" x14ac:dyDescent="0.25">
      <c r="A115" s="1350"/>
      <c r="B115" s="1353"/>
      <c r="C115" s="456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7"/>
      <c r="O115" s="457"/>
      <c r="P115" s="457"/>
      <c r="Q115" s="459"/>
      <c r="R115" s="459"/>
      <c r="S115" s="459"/>
      <c r="T115" s="460"/>
      <c r="U115" s="461">
        <f t="shared" si="4"/>
        <v>0</v>
      </c>
      <c r="V115" s="462">
        <f t="shared" si="5"/>
        <v>0</v>
      </c>
      <c r="W115" s="462">
        <f t="shared" si="6"/>
        <v>0</v>
      </c>
      <c r="X115" s="463">
        <f t="shared" si="7"/>
        <v>0</v>
      </c>
      <c r="Y115" s="1356"/>
      <c r="Z115" s="1359"/>
      <c r="AA115" s="1359"/>
      <c r="AB115" s="1359"/>
      <c r="AC115" s="1347"/>
    </row>
    <row r="116" spans="1:29" ht="18.75" x14ac:dyDescent="0.25">
      <c r="A116" s="1350"/>
      <c r="B116" s="1353"/>
      <c r="C116" s="456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5"/>
      <c r="R116" s="465"/>
      <c r="S116" s="465"/>
      <c r="T116" s="466"/>
      <c r="U116" s="461">
        <f t="shared" si="4"/>
        <v>0</v>
      </c>
      <c r="V116" s="462">
        <f t="shared" si="5"/>
        <v>0</v>
      </c>
      <c r="W116" s="462">
        <f t="shared" si="6"/>
        <v>0</v>
      </c>
      <c r="X116" s="463">
        <f t="shared" si="7"/>
        <v>0</v>
      </c>
      <c r="Y116" s="1356"/>
      <c r="Z116" s="1359"/>
      <c r="AA116" s="1359"/>
      <c r="AB116" s="1359"/>
      <c r="AC116" s="1347"/>
    </row>
    <row r="117" spans="1:29" ht="18.75" x14ac:dyDescent="0.25">
      <c r="A117" s="1350"/>
      <c r="B117" s="1353"/>
      <c r="C117" s="456"/>
      <c r="D117" s="457"/>
      <c r="E117" s="457"/>
      <c r="F117" s="457"/>
      <c r="G117" s="457"/>
      <c r="H117" s="457"/>
      <c r="I117" s="457"/>
      <c r="J117" s="457"/>
      <c r="K117" s="457"/>
      <c r="L117" s="457"/>
      <c r="M117" s="457"/>
      <c r="N117" s="457"/>
      <c r="O117" s="457"/>
      <c r="P117" s="457"/>
      <c r="Q117" s="459"/>
      <c r="R117" s="459"/>
      <c r="S117" s="459"/>
      <c r="T117" s="460"/>
      <c r="U117" s="461">
        <f t="shared" si="4"/>
        <v>0</v>
      </c>
      <c r="V117" s="462">
        <f t="shared" si="5"/>
        <v>0</v>
      </c>
      <c r="W117" s="462">
        <f t="shared" si="6"/>
        <v>0</v>
      </c>
      <c r="X117" s="463">
        <f t="shared" si="7"/>
        <v>0</v>
      </c>
      <c r="Y117" s="1356"/>
      <c r="Z117" s="1359"/>
      <c r="AA117" s="1359"/>
      <c r="AB117" s="1359"/>
      <c r="AC117" s="1347"/>
    </row>
    <row r="118" spans="1:29" ht="18.75" x14ac:dyDescent="0.25">
      <c r="A118" s="1350"/>
      <c r="B118" s="1353"/>
      <c r="C118" s="456"/>
      <c r="D118" s="464"/>
      <c r="E118" s="464"/>
      <c r="F118" s="464"/>
      <c r="G118" s="464"/>
      <c r="H118" s="464"/>
      <c r="I118" s="464"/>
      <c r="J118" s="464"/>
      <c r="K118" s="464"/>
      <c r="L118" s="464"/>
      <c r="M118" s="464"/>
      <c r="N118" s="464"/>
      <c r="O118" s="464"/>
      <c r="P118" s="464"/>
      <c r="Q118" s="465"/>
      <c r="R118" s="465"/>
      <c r="S118" s="465"/>
      <c r="T118" s="466"/>
      <c r="U118" s="461">
        <f t="shared" si="4"/>
        <v>0</v>
      </c>
      <c r="V118" s="462">
        <f t="shared" si="5"/>
        <v>0</v>
      </c>
      <c r="W118" s="462">
        <f t="shared" si="6"/>
        <v>0</v>
      </c>
      <c r="X118" s="463">
        <f t="shared" si="7"/>
        <v>0</v>
      </c>
      <c r="Y118" s="1356"/>
      <c r="Z118" s="1359"/>
      <c r="AA118" s="1359"/>
      <c r="AB118" s="1359"/>
      <c r="AC118" s="1347"/>
    </row>
    <row r="119" spans="1:29" ht="18.75" x14ac:dyDescent="0.25">
      <c r="A119" s="1350"/>
      <c r="B119" s="1353"/>
      <c r="C119" s="456"/>
      <c r="D119" s="457"/>
      <c r="E119" s="457"/>
      <c r="F119" s="457"/>
      <c r="G119" s="457"/>
      <c r="H119" s="457"/>
      <c r="I119" s="457"/>
      <c r="J119" s="457"/>
      <c r="K119" s="457"/>
      <c r="L119" s="457"/>
      <c r="M119" s="457"/>
      <c r="N119" s="457"/>
      <c r="O119" s="457"/>
      <c r="P119" s="457"/>
      <c r="Q119" s="459"/>
      <c r="R119" s="459"/>
      <c r="S119" s="459"/>
      <c r="T119" s="460"/>
      <c r="U119" s="461">
        <f t="shared" si="4"/>
        <v>0</v>
      </c>
      <c r="V119" s="462">
        <f t="shared" si="5"/>
        <v>0</v>
      </c>
      <c r="W119" s="462">
        <f t="shared" si="6"/>
        <v>0</v>
      </c>
      <c r="X119" s="463">
        <f t="shared" si="7"/>
        <v>0</v>
      </c>
      <c r="Y119" s="1356"/>
      <c r="Z119" s="1359"/>
      <c r="AA119" s="1359"/>
      <c r="AB119" s="1359"/>
      <c r="AC119" s="1347"/>
    </row>
    <row r="120" spans="1:29" ht="18.75" x14ac:dyDescent="0.25">
      <c r="A120" s="1350"/>
      <c r="B120" s="1353"/>
      <c r="C120" s="456"/>
      <c r="D120" s="464"/>
      <c r="E120" s="464"/>
      <c r="F120" s="464"/>
      <c r="G120" s="464"/>
      <c r="H120" s="464"/>
      <c r="I120" s="464"/>
      <c r="J120" s="464"/>
      <c r="K120" s="464"/>
      <c r="L120" s="464"/>
      <c r="M120" s="464"/>
      <c r="N120" s="464"/>
      <c r="O120" s="464"/>
      <c r="P120" s="464"/>
      <c r="Q120" s="465"/>
      <c r="R120" s="465"/>
      <c r="S120" s="465"/>
      <c r="T120" s="466"/>
      <c r="U120" s="461">
        <f t="shared" si="4"/>
        <v>0</v>
      </c>
      <c r="V120" s="462">
        <f t="shared" si="5"/>
        <v>0</v>
      </c>
      <c r="W120" s="462">
        <f t="shared" si="6"/>
        <v>0</v>
      </c>
      <c r="X120" s="463">
        <f t="shared" si="7"/>
        <v>0</v>
      </c>
      <c r="Y120" s="1356"/>
      <c r="Z120" s="1359"/>
      <c r="AA120" s="1359"/>
      <c r="AB120" s="1359"/>
      <c r="AC120" s="1347"/>
    </row>
    <row r="121" spans="1:29" ht="18.75" x14ac:dyDescent="0.25">
      <c r="A121" s="1350"/>
      <c r="B121" s="1353"/>
      <c r="C121" s="456"/>
      <c r="D121" s="457"/>
      <c r="E121" s="457"/>
      <c r="F121" s="457"/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59"/>
      <c r="R121" s="459"/>
      <c r="S121" s="459"/>
      <c r="T121" s="460"/>
      <c r="U121" s="461">
        <f t="shared" si="4"/>
        <v>0</v>
      </c>
      <c r="V121" s="462">
        <f t="shared" si="5"/>
        <v>0</v>
      </c>
      <c r="W121" s="462">
        <f t="shared" si="6"/>
        <v>0</v>
      </c>
      <c r="X121" s="463">
        <f t="shared" si="7"/>
        <v>0</v>
      </c>
      <c r="Y121" s="1356"/>
      <c r="Z121" s="1359"/>
      <c r="AA121" s="1359"/>
      <c r="AB121" s="1359"/>
      <c r="AC121" s="1347"/>
    </row>
    <row r="122" spans="1:29" ht="18.75" x14ac:dyDescent="0.25">
      <c r="A122" s="1350"/>
      <c r="B122" s="1353"/>
      <c r="C122" s="456"/>
      <c r="D122" s="464"/>
      <c r="E122" s="464"/>
      <c r="F122" s="464"/>
      <c r="G122" s="464"/>
      <c r="H122" s="464"/>
      <c r="I122" s="464"/>
      <c r="J122" s="464"/>
      <c r="K122" s="464"/>
      <c r="L122" s="464"/>
      <c r="M122" s="464"/>
      <c r="N122" s="464"/>
      <c r="O122" s="464"/>
      <c r="P122" s="464"/>
      <c r="Q122" s="465"/>
      <c r="R122" s="465"/>
      <c r="S122" s="465"/>
      <c r="T122" s="466"/>
      <c r="U122" s="461">
        <f t="shared" si="4"/>
        <v>0</v>
      </c>
      <c r="V122" s="462">
        <f t="shared" si="5"/>
        <v>0</v>
      </c>
      <c r="W122" s="462">
        <f t="shared" si="6"/>
        <v>0</v>
      </c>
      <c r="X122" s="463">
        <f t="shared" si="7"/>
        <v>0</v>
      </c>
      <c r="Y122" s="1356"/>
      <c r="Z122" s="1359"/>
      <c r="AA122" s="1359"/>
      <c r="AB122" s="1359"/>
      <c r="AC122" s="1347"/>
    </row>
    <row r="123" spans="1:29" ht="18.75" x14ac:dyDescent="0.25">
      <c r="A123" s="1350"/>
      <c r="B123" s="1353"/>
      <c r="C123" s="456"/>
      <c r="D123" s="457"/>
      <c r="E123" s="457"/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9"/>
      <c r="R123" s="459"/>
      <c r="S123" s="459"/>
      <c r="T123" s="460"/>
      <c r="U123" s="461">
        <f t="shared" si="4"/>
        <v>0</v>
      </c>
      <c r="V123" s="462">
        <f t="shared" si="5"/>
        <v>0</v>
      </c>
      <c r="W123" s="462">
        <f t="shared" si="6"/>
        <v>0</v>
      </c>
      <c r="X123" s="463">
        <f t="shared" si="7"/>
        <v>0</v>
      </c>
      <c r="Y123" s="1356"/>
      <c r="Z123" s="1359"/>
      <c r="AA123" s="1359"/>
      <c r="AB123" s="1359"/>
      <c r="AC123" s="1347"/>
    </row>
    <row r="124" spans="1:29" ht="18.75" x14ac:dyDescent="0.25">
      <c r="A124" s="1350"/>
      <c r="B124" s="1353"/>
      <c r="C124" s="456"/>
      <c r="D124" s="464"/>
      <c r="E124" s="464"/>
      <c r="F124" s="464"/>
      <c r="G124" s="464"/>
      <c r="H124" s="464"/>
      <c r="I124" s="464"/>
      <c r="J124" s="464"/>
      <c r="K124" s="464"/>
      <c r="L124" s="464"/>
      <c r="M124" s="464"/>
      <c r="N124" s="464"/>
      <c r="O124" s="464"/>
      <c r="P124" s="464"/>
      <c r="Q124" s="465"/>
      <c r="R124" s="465"/>
      <c r="S124" s="465"/>
      <c r="T124" s="466"/>
      <c r="U124" s="461">
        <f t="shared" si="4"/>
        <v>0</v>
      </c>
      <c r="V124" s="462">
        <f t="shared" si="5"/>
        <v>0</v>
      </c>
      <c r="W124" s="462">
        <f t="shared" si="6"/>
        <v>0</v>
      </c>
      <c r="X124" s="463">
        <f t="shared" si="7"/>
        <v>0</v>
      </c>
      <c r="Y124" s="1356"/>
      <c r="Z124" s="1359"/>
      <c r="AA124" s="1359"/>
      <c r="AB124" s="1359"/>
      <c r="AC124" s="1347"/>
    </row>
    <row r="125" spans="1:29" ht="18.75" x14ac:dyDescent="0.25">
      <c r="A125" s="1350"/>
      <c r="B125" s="1353"/>
      <c r="C125" s="456"/>
      <c r="D125" s="457"/>
      <c r="E125" s="457"/>
      <c r="F125" s="457"/>
      <c r="G125" s="457"/>
      <c r="H125" s="457"/>
      <c r="I125" s="457"/>
      <c r="J125" s="457"/>
      <c r="K125" s="457"/>
      <c r="L125" s="457"/>
      <c r="M125" s="457"/>
      <c r="N125" s="457"/>
      <c r="O125" s="457"/>
      <c r="P125" s="457"/>
      <c r="Q125" s="459"/>
      <c r="R125" s="459"/>
      <c r="S125" s="459"/>
      <c r="T125" s="460"/>
      <c r="U125" s="461">
        <f t="shared" si="4"/>
        <v>0</v>
      </c>
      <c r="V125" s="462">
        <f t="shared" si="5"/>
        <v>0</v>
      </c>
      <c r="W125" s="462">
        <f t="shared" si="6"/>
        <v>0</v>
      </c>
      <c r="X125" s="463">
        <f t="shared" si="7"/>
        <v>0</v>
      </c>
      <c r="Y125" s="1356"/>
      <c r="Z125" s="1359"/>
      <c r="AA125" s="1359"/>
      <c r="AB125" s="1359"/>
      <c r="AC125" s="1347"/>
    </row>
    <row r="126" spans="1:29" ht="18.75" x14ac:dyDescent="0.25">
      <c r="A126" s="1350"/>
      <c r="B126" s="1353"/>
      <c r="C126" s="456"/>
      <c r="D126" s="464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  <c r="P126" s="464"/>
      <c r="Q126" s="465"/>
      <c r="R126" s="465"/>
      <c r="S126" s="465"/>
      <c r="T126" s="466"/>
      <c r="U126" s="461">
        <f t="shared" si="4"/>
        <v>0</v>
      </c>
      <c r="V126" s="462">
        <f t="shared" si="5"/>
        <v>0</v>
      </c>
      <c r="W126" s="462">
        <f t="shared" si="6"/>
        <v>0</v>
      </c>
      <c r="X126" s="463">
        <f t="shared" si="7"/>
        <v>0</v>
      </c>
      <c r="Y126" s="1356"/>
      <c r="Z126" s="1359"/>
      <c r="AA126" s="1359"/>
      <c r="AB126" s="1359"/>
      <c r="AC126" s="1347"/>
    </row>
    <row r="127" spans="1:29" ht="18.75" x14ac:dyDescent="0.25">
      <c r="A127" s="1350"/>
      <c r="B127" s="1353"/>
      <c r="C127" s="456"/>
      <c r="D127" s="457"/>
      <c r="E127" s="457"/>
      <c r="F127" s="457"/>
      <c r="G127" s="457"/>
      <c r="H127" s="457"/>
      <c r="I127" s="457"/>
      <c r="J127" s="457"/>
      <c r="K127" s="457"/>
      <c r="L127" s="457"/>
      <c r="M127" s="457"/>
      <c r="N127" s="457"/>
      <c r="O127" s="457"/>
      <c r="P127" s="457"/>
      <c r="Q127" s="459"/>
      <c r="R127" s="459"/>
      <c r="S127" s="459"/>
      <c r="T127" s="460"/>
      <c r="U127" s="461">
        <f t="shared" si="4"/>
        <v>0</v>
      </c>
      <c r="V127" s="462">
        <f t="shared" si="5"/>
        <v>0</v>
      </c>
      <c r="W127" s="462">
        <f t="shared" si="6"/>
        <v>0</v>
      </c>
      <c r="X127" s="463">
        <f t="shared" si="7"/>
        <v>0</v>
      </c>
      <c r="Y127" s="1356"/>
      <c r="Z127" s="1359"/>
      <c r="AA127" s="1359"/>
      <c r="AB127" s="1359"/>
      <c r="AC127" s="1347"/>
    </row>
    <row r="128" spans="1:29" ht="18.75" x14ac:dyDescent="0.25">
      <c r="A128" s="1350"/>
      <c r="B128" s="1353"/>
      <c r="C128" s="456"/>
      <c r="D128" s="464"/>
      <c r="E128" s="464"/>
      <c r="F128" s="464"/>
      <c r="G128" s="464"/>
      <c r="H128" s="464"/>
      <c r="I128" s="464"/>
      <c r="J128" s="464"/>
      <c r="K128" s="464"/>
      <c r="L128" s="464"/>
      <c r="M128" s="464"/>
      <c r="N128" s="464"/>
      <c r="O128" s="464"/>
      <c r="P128" s="464"/>
      <c r="Q128" s="465"/>
      <c r="R128" s="465"/>
      <c r="S128" s="465"/>
      <c r="T128" s="466"/>
      <c r="U128" s="461">
        <f t="shared" si="4"/>
        <v>0</v>
      </c>
      <c r="V128" s="462">
        <f t="shared" si="5"/>
        <v>0</v>
      </c>
      <c r="W128" s="462">
        <f t="shared" si="6"/>
        <v>0</v>
      </c>
      <c r="X128" s="463">
        <f t="shared" si="7"/>
        <v>0</v>
      </c>
      <c r="Y128" s="1356"/>
      <c r="Z128" s="1359"/>
      <c r="AA128" s="1359"/>
      <c r="AB128" s="1359"/>
      <c r="AC128" s="1347"/>
    </row>
    <row r="129" spans="1:29" ht="18.75" x14ac:dyDescent="0.25">
      <c r="A129" s="1350"/>
      <c r="B129" s="1353"/>
      <c r="C129" s="456"/>
      <c r="D129" s="457"/>
      <c r="E129" s="457"/>
      <c r="F129" s="457"/>
      <c r="G129" s="457"/>
      <c r="H129" s="457"/>
      <c r="I129" s="457"/>
      <c r="J129" s="457"/>
      <c r="K129" s="457"/>
      <c r="L129" s="457"/>
      <c r="M129" s="457"/>
      <c r="N129" s="457"/>
      <c r="O129" s="457"/>
      <c r="P129" s="457"/>
      <c r="Q129" s="459"/>
      <c r="R129" s="459"/>
      <c r="S129" s="459"/>
      <c r="T129" s="460"/>
      <c r="U129" s="461">
        <f t="shared" si="4"/>
        <v>0</v>
      </c>
      <c r="V129" s="462">
        <f t="shared" si="5"/>
        <v>0</v>
      </c>
      <c r="W129" s="462">
        <f t="shared" si="6"/>
        <v>0</v>
      </c>
      <c r="X129" s="463">
        <f t="shared" si="7"/>
        <v>0</v>
      </c>
      <c r="Y129" s="1356"/>
      <c r="Z129" s="1359"/>
      <c r="AA129" s="1359"/>
      <c r="AB129" s="1359"/>
      <c r="AC129" s="1347"/>
    </row>
    <row r="130" spans="1:29" ht="18.75" x14ac:dyDescent="0.25">
      <c r="A130" s="1350"/>
      <c r="B130" s="1353"/>
      <c r="C130" s="456"/>
      <c r="D130" s="464"/>
      <c r="E130" s="464"/>
      <c r="F130" s="464"/>
      <c r="G130" s="464"/>
      <c r="H130" s="464"/>
      <c r="I130" s="464"/>
      <c r="J130" s="464"/>
      <c r="K130" s="464"/>
      <c r="L130" s="464"/>
      <c r="M130" s="464"/>
      <c r="N130" s="464"/>
      <c r="O130" s="464"/>
      <c r="P130" s="464"/>
      <c r="Q130" s="465"/>
      <c r="R130" s="465"/>
      <c r="S130" s="465"/>
      <c r="T130" s="466"/>
      <c r="U130" s="461">
        <f t="shared" si="4"/>
        <v>0</v>
      </c>
      <c r="V130" s="462">
        <f t="shared" si="5"/>
        <v>0</v>
      </c>
      <c r="W130" s="462">
        <f t="shared" si="6"/>
        <v>0</v>
      </c>
      <c r="X130" s="463">
        <f t="shared" si="7"/>
        <v>0</v>
      </c>
      <c r="Y130" s="1356"/>
      <c r="Z130" s="1359"/>
      <c r="AA130" s="1359"/>
      <c r="AB130" s="1359"/>
      <c r="AC130" s="1347"/>
    </row>
    <row r="131" spans="1:29" ht="19.5" thickBot="1" x14ac:dyDescent="0.3">
      <c r="A131" s="1351"/>
      <c r="B131" s="1354"/>
      <c r="C131" s="467"/>
      <c r="D131" s="468"/>
      <c r="E131" s="468"/>
      <c r="F131" s="468"/>
      <c r="G131" s="468"/>
      <c r="H131" s="468"/>
      <c r="I131" s="468"/>
      <c r="J131" s="468"/>
      <c r="K131" s="468"/>
      <c r="L131" s="468"/>
      <c r="M131" s="468"/>
      <c r="N131" s="468"/>
      <c r="O131" s="468"/>
      <c r="P131" s="468"/>
      <c r="Q131" s="469"/>
      <c r="R131" s="469"/>
      <c r="S131" s="469"/>
      <c r="T131" s="470"/>
      <c r="U131" s="471">
        <f t="shared" si="4"/>
        <v>0</v>
      </c>
      <c r="V131" s="472">
        <f t="shared" si="5"/>
        <v>0</v>
      </c>
      <c r="W131" s="472">
        <f t="shared" si="6"/>
        <v>0</v>
      </c>
      <c r="X131" s="473">
        <f t="shared" si="7"/>
        <v>0</v>
      </c>
      <c r="Y131" s="1357"/>
      <c r="Z131" s="1360"/>
      <c r="AA131" s="1360"/>
      <c r="AB131" s="1360"/>
      <c r="AC131" s="1348"/>
    </row>
    <row r="132" spans="1:29" ht="18.75" x14ac:dyDescent="0.25">
      <c r="A132" s="1349">
        <v>7</v>
      </c>
      <c r="B132" s="1352"/>
      <c r="C132" s="448"/>
      <c r="D132" s="449"/>
      <c r="E132" s="450"/>
      <c r="F132" s="450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51"/>
      <c r="R132" s="451"/>
      <c r="S132" s="451"/>
      <c r="T132" s="452"/>
      <c r="U132" s="453">
        <f t="shared" si="4"/>
        <v>0</v>
      </c>
      <c r="V132" s="454">
        <f t="shared" si="5"/>
        <v>0</v>
      </c>
      <c r="W132" s="454">
        <f t="shared" si="6"/>
        <v>0</v>
      </c>
      <c r="X132" s="455">
        <f t="shared" si="7"/>
        <v>0</v>
      </c>
      <c r="Y132" s="1355">
        <f>SUM(U132:U151)</f>
        <v>0</v>
      </c>
      <c r="Z132" s="1358">
        <f>SUM(V132:V151)</f>
        <v>0</v>
      </c>
      <c r="AA132" s="1358">
        <f>SUM(W132:W151)</f>
        <v>0</v>
      </c>
      <c r="AB132" s="1358">
        <f>SUM(X132:X151)</f>
        <v>0</v>
      </c>
      <c r="AC132" s="1346">
        <f>MAX(Y132:AB151)</f>
        <v>0</v>
      </c>
    </row>
    <row r="133" spans="1:29" ht="18.75" x14ac:dyDescent="0.25">
      <c r="A133" s="1350"/>
      <c r="B133" s="1353"/>
      <c r="C133" s="456"/>
      <c r="D133" s="457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9"/>
      <c r="R133" s="459"/>
      <c r="S133" s="459"/>
      <c r="T133" s="460"/>
      <c r="U133" s="461">
        <f t="shared" si="4"/>
        <v>0</v>
      </c>
      <c r="V133" s="462">
        <f t="shared" si="5"/>
        <v>0</v>
      </c>
      <c r="W133" s="462">
        <f t="shared" si="6"/>
        <v>0</v>
      </c>
      <c r="X133" s="463">
        <f t="shared" si="7"/>
        <v>0</v>
      </c>
      <c r="Y133" s="1356"/>
      <c r="Z133" s="1359"/>
      <c r="AA133" s="1359"/>
      <c r="AB133" s="1359"/>
      <c r="AC133" s="1347"/>
    </row>
    <row r="134" spans="1:29" ht="18.75" x14ac:dyDescent="0.25">
      <c r="A134" s="1350"/>
      <c r="B134" s="1353"/>
      <c r="C134" s="456"/>
      <c r="D134" s="464"/>
      <c r="E134" s="464"/>
      <c r="F134" s="464"/>
      <c r="G134" s="464"/>
      <c r="H134" s="464"/>
      <c r="I134" s="464"/>
      <c r="J134" s="464"/>
      <c r="K134" s="464"/>
      <c r="L134" s="464"/>
      <c r="M134" s="464"/>
      <c r="N134" s="464"/>
      <c r="O134" s="464"/>
      <c r="P134" s="464"/>
      <c r="Q134" s="465"/>
      <c r="R134" s="465"/>
      <c r="S134" s="465"/>
      <c r="T134" s="466"/>
      <c r="U134" s="461">
        <f t="shared" si="4"/>
        <v>0</v>
      </c>
      <c r="V134" s="462">
        <f t="shared" si="5"/>
        <v>0</v>
      </c>
      <c r="W134" s="462">
        <f t="shared" si="6"/>
        <v>0</v>
      </c>
      <c r="X134" s="463">
        <f t="shared" si="7"/>
        <v>0</v>
      </c>
      <c r="Y134" s="1356"/>
      <c r="Z134" s="1359"/>
      <c r="AA134" s="1359"/>
      <c r="AB134" s="1359"/>
      <c r="AC134" s="1347"/>
    </row>
    <row r="135" spans="1:29" ht="18.75" x14ac:dyDescent="0.25">
      <c r="A135" s="1350"/>
      <c r="B135" s="1353"/>
      <c r="C135" s="456"/>
      <c r="D135" s="457"/>
      <c r="E135" s="457"/>
      <c r="F135" s="457"/>
      <c r="G135" s="457"/>
      <c r="H135" s="457"/>
      <c r="I135" s="457"/>
      <c r="J135" s="457"/>
      <c r="K135" s="457"/>
      <c r="L135" s="457"/>
      <c r="M135" s="457"/>
      <c r="N135" s="457"/>
      <c r="O135" s="457"/>
      <c r="P135" s="457"/>
      <c r="Q135" s="459"/>
      <c r="R135" s="459"/>
      <c r="S135" s="459"/>
      <c r="T135" s="460"/>
      <c r="U135" s="461">
        <f t="shared" si="4"/>
        <v>0</v>
      </c>
      <c r="V135" s="462">
        <f t="shared" si="5"/>
        <v>0</v>
      </c>
      <c r="W135" s="462">
        <f t="shared" si="6"/>
        <v>0</v>
      </c>
      <c r="X135" s="463">
        <f t="shared" si="7"/>
        <v>0</v>
      </c>
      <c r="Y135" s="1356"/>
      <c r="Z135" s="1359"/>
      <c r="AA135" s="1359"/>
      <c r="AB135" s="1359"/>
      <c r="AC135" s="1347"/>
    </row>
    <row r="136" spans="1:29" ht="18.75" x14ac:dyDescent="0.25">
      <c r="A136" s="1350"/>
      <c r="B136" s="1353"/>
      <c r="C136" s="456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5"/>
      <c r="R136" s="465"/>
      <c r="S136" s="465"/>
      <c r="T136" s="466"/>
      <c r="U136" s="461">
        <f t="shared" si="4"/>
        <v>0</v>
      </c>
      <c r="V136" s="462">
        <f t="shared" si="5"/>
        <v>0</v>
      </c>
      <c r="W136" s="462">
        <f t="shared" si="6"/>
        <v>0</v>
      </c>
      <c r="X136" s="463">
        <f t="shared" si="7"/>
        <v>0</v>
      </c>
      <c r="Y136" s="1356"/>
      <c r="Z136" s="1359"/>
      <c r="AA136" s="1359"/>
      <c r="AB136" s="1359"/>
      <c r="AC136" s="1347"/>
    </row>
    <row r="137" spans="1:29" ht="18.75" x14ac:dyDescent="0.25">
      <c r="A137" s="1350"/>
      <c r="B137" s="1353"/>
      <c r="C137" s="456"/>
      <c r="D137" s="457"/>
      <c r="E137" s="457"/>
      <c r="F137" s="457"/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59"/>
      <c r="R137" s="459"/>
      <c r="S137" s="459"/>
      <c r="T137" s="460"/>
      <c r="U137" s="461">
        <f t="shared" si="4"/>
        <v>0</v>
      </c>
      <c r="V137" s="462">
        <f t="shared" si="5"/>
        <v>0</v>
      </c>
      <c r="W137" s="462">
        <f t="shared" si="6"/>
        <v>0</v>
      </c>
      <c r="X137" s="463">
        <f t="shared" si="7"/>
        <v>0</v>
      </c>
      <c r="Y137" s="1356"/>
      <c r="Z137" s="1359"/>
      <c r="AA137" s="1359"/>
      <c r="AB137" s="1359"/>
      <c r="AC137" s="1347"/>
    </row>
    <row r="138" spans="1:29" ht="18.75" x14ac:dyDescent="0.25">
      <c r="A138" s="1350"/>
      <c r="B138" s="1353"/>
      <c r="C138" s="456"/>
      <c r="D138" s="464"/>
      <c r="E138" s="464"/>
      <c r="F138" s="464"/>
      <c r="G138" s="464"/>
      <c r="H138" s="464"/>
      <c r="I138" s="464"/>
      <c r="J138" s="464"/>
      <c r="K138" s="464"/>
      <c r="L138" s="464"/>
      <c r="M138" s="464"/>
      <c r="N138" s="464"/>
      <c r="O138" s="464"/>
      <c r="P138" s="464"/>
      <c r="Q138" s="465"/>
      <c r="R138" s="465"/>
      <c r="S138" s="465"/>
      <c r="T138" s="466"/>
      <c r="U138" s="461">
        <f t="shared" si="4"/>
        <v>0</v>
      </c>
      <c r="V138" s="462">
        <f t="shared" si="5"/>
        <v>0</v>
      </c>
      <c r="W138" s="462">
        <f t="shared" si="6"/>
        <v>0</v>
      </c>
      <c r="X138" s="463">
        <f t="shared" si="7"/>
        <v>0</v>
      </c>
      <c r="Y138" s="1356"/>
      <c r="Z138" s="1359"/>
      <c r="AA138" s="1359"/>
      <c r="AB138" s="1359"/>
      <c r="AC138" s="1347"/>
    </row>
    <row r="139" spans="1:29" ht="18.75" x14ac:dyDescent="0.25">
      <c r="A139" s="1350"/>
      <c r="B139" s="1353"/>
      <c r="C139" s="456"/>
      <c r="D139" s="457"/>
      <c r="E139" s="457"/>
      <c r="F139" s="457"/>
      <c r="G139" s="457"/>
      <c r="H139" s="457"/>
      <c r="I139" s="457"/>
      <c r="J139" s="457"/>
      <c r="K139" s="457"/>
      <c r="L139" s="457"/>
      <c r="M139" s="457"/>
      <c r="N139" s="457"/>
      <c r="O139" s="457"/>
      <c r="P139" s="457"/>
      <c r="Q139" s="459"/>
      <c r="R139" s="459"/>
      <c r="S139" s="459"/>
      <c r="T139" s="460"/>
      <c r="U139" s="461">
        <f t="shared" si="4"/>
        <v>0</v>
      </c>
      <c r="V139" s="462">
        <f t="shared" si="5"/>
        <v>0</v>
      </c>
      <c r="W139" s="462">
        <f t="shared" si="6"/>
        <v>0</v>
      </c>
      <c r="X139" s="463">
        <f t="shared" si="7"/>
        <v>0</v>
      </c>
      <c r="Y139" s="1356"/>
      <c r="Z139" s="1359"/>
      <c r="AA139" s="1359"/>
      <c r="AB139" s="1359"/>
      <c r="AC139" s="1347"/>
    </row>
    <row r="140" spans="1:29" ht="18.75" x14ac:dyDescent="0.25">
      <c r="A140" s="1350"/>
      <c r="B140" s="1353"/>
      <c r="C140" s="456"/>
      <c r="D140" s="464"/>
      <c r="E140" s="464"/>
      <c r="F140" s="464"/>
      <c r="G140" s="464"/>
      <c r="H140" s="464"/>
      <c r="I140" s="464"/>
      <c r="J140" s="464"/>
      <c r="K140" s="464"/>
      <c r="L140" s="464"/>
      <c r="M140" s="464"/>
      <c r="N140" s="464"/>
      <c r="O140" s="464"/>
      <c r="P140" s="464"/>
      <c r="Q140" s="465"/>
      <c r="R140" s="465"/>
      <c r="S140" s="465"/>
      <c r="T140" s="466"/>
      <c r="U140" s="461">
        <f t="shared" ref="U140:U203" si="8">IF(AND(E140=0,F140=0,G140=0),0,IF(AND(E140=0,F140=0),G140,IF(AND(E140=0,G140=0),F140,IF(AND(F140=0,G140=0),E140,IF(E140=0,(F140+G140)/2,IF(F140=0,(E140+G140)/2,IF(G140=0,(E140+F140)/2,(E140+F140+G140)/3)))))))</f>
        <v>0</v>
      </c>
      <c r="V140" s="462">
        <f t="shared" ref="V140:V203" si="9">IF(AND(H140=0,I140=0,J140=0),0,IF(AND(H140=0,I140=0),J140,IF(AND(H140=0,J140=0),I140,IF(AND(I140=0,J140=0),H140,IF(H140=0,(I140+J140)/2,IF(I140=0,(H140+J140)/2,IF(J140=0,(H140+I140)/2,(H140+I140+J140)/3)))))))</f>
        <v>0</v>
      </c>
      <c r="W140" s="462">
        <f t="shared" ref="W140:W203" si="10">IF(AND(K140=0,L140=0,M140=0),0,IF(AND(K140=0,L140=0),M140,IF(AND(K140=0,M140=0),L140,IF(AND(L140=0,M140=0),K140,IF(K140=0,(L140+M140)/2,IF(L140=0,(K140+M140)/2,IF(M140=0,(K140+L140)/2,(K140+L140+M140)/3)))))))</f>
        <v>0</v>
      </c>
      <c r="X140" s="463">
        <f t="shared" ref="X140:X203" si="11">IF(AND(N140=0,O140=0,P140=0),0,IF(AND(N140=0,O140=0),P140,IF(AND(N140=0,P140=0),O140,IF(AND(O140=0,P140=0),N140,IF(N140=0,(O140+P140)/2,IF(O140=0,(N140+P140)/2,IF(P140=0,(N140+O140)/2,(N140+O140+P140)/3)))))))</f>
        <v>0</v>
      </c>
      <c r="Y140" s="1356"/>
      <c r="Z140" s="1359"/>
      <c r="AA140" s="1359"/>
      <c r="AB140" s="1359"/>
      <c r="AC140" s="1347"/>
    </row>
    <row r="141" spans="1:29" ht="18.75" x14ac:dyDescent="0.25">
      <c r="A141" s="1350"/>
      <c r="B141" s="1353"/>
      <c r="C141" s="456"/>
      <c r="D141" s="457"/>
      <c r="E141" s="457"/>
      <c r="F141" s="457"/>
      <c r="G141" s="457"/>
      <c r="H141" s="457"/>
      <c r="I141" s="457"/>
      <c r="J141" s="457"/>
      <c r="K141" s="457"/>
      <c r="L141" s="457"/>
      <c r="M141" s="457"/>
      <c r="N141" s="457"/>
      <c r="O141" s="457"/>
      <c r="P141" s="457"/>
      <c r="Q141" s="459"/>
      <c r="R141" s="459"/>
      <c r="S141" s="459"/>
      <c r="T141" s="460"/>
      <c r="U141" s="461">
        <f t="shared" si="8"/>
        <v>0</v>
      </c>
      <c r="V141" s="462">
        <f t="shared" si="9"/>
        <v>0</v>
      </c>
      <c r="W141" s="462">
        <f t="shared" si="10"/>
        <v>0</v>
      </c>
      <c r="X141" s="463">
        <f t="shared" si="11"/>
        <v>0</v>
      </c>
      <c r="Y141" s="1356"/>
      <c r="Z141" s="1359"/>
      <c r="AA141" s="1359"/>
      <c r="AB141" s="1359"/>
      <c r="AC141" s="1347"/>
    </row>
    <row r="142" spans="1:29" ht="18.75" x14ac:dyDescent="0.25">
      <c r="A142" s="1350"/>
      <c r="B142" s="1353"/>
      <c r="C142" s="456"/>
      <c r="D142" s="464"/>
      <c r="E142" s="464"/>
      <c r="F142" s="464"/>
      <c r="G142" s="464"/>
      <c r="H142" s="464"/>
      <c r="I142" s="464"/>
      <c r="J142" s="464"/>
      <c r="K142" s="464"/>
      <c r="L142" s="464"/>
      <c r="M142" s="464"/>
      <c r="N142" s="464"/>
      <c r="O142" s="464"/>
      <c r="P142" s="464"/>
      <c r="Q142" s="465"/>
      <c r="R142" s="465"/>
      <c r="S142" s="465"/>
      <c r="T142" s="466"/>
      <c r="U142" s="461">
        <f t="shared" si="8"/>
        <v>0</v>
      </c>
      <c r="V142" s="462">
        <f t="shared" si="9"/>
        <v>0</v>
      </c>
      <c r="W142" s="462">
        <f t="shared" si="10"/>
        <v>0</v>
      </c>
      <c r="X142" s="463">
        <f t="shared" si="11"/>
        <v>0</v>
      </c>
      <c r="Y142" s="1356"/>
      <c r="Z142" s="1359"/>
      <c r="AA142" s="1359"/>
      <c r="AB142" s="1359"/>
      <c r="AC142" s="1347"/>
    </row>
    <row r="143" spans="1:29" ht="18.75" x14ac:dyDescent="0.25">
      <c r="A143" s="1350"/>
      <c r="B143" s="1353"/>
      <c r="C143" s="456"/>
      <c r="D143" s="457"/>
      <c r="E143" s="457"/>
      <c r="F143" s="457"/>
      <c r="G143" s="457"/>
      <c r="H143" s="457"/>
      <c r="I143" s="457"/>
      <c r="J143" s="457"/>
      <c r="K143" s="457"/>
      <c r="L143" s="457"/>
      <c r="M143" s="457"/>
      <c r="N143" s="457"/>
      <c r="O143" s="457"/>
      <c r="P143" s="457"/>
      <c r="Q143" s="459"/>
      <c r="R143" s="459"/>
      <c r="S143" s="459"/>
      <c r="T143" s="460"/>
      <c r="U143" s="461">
        <f t="shared" si="8"/>
        <v>0</v>
      </c>
      <c r="V143" s="462">
        <f t="shared" si="9"/>
        <v>0</v>
      </c>
      <c r="W143" s="462">
        <f t="shared" si="10"/>
        <v>0</v>
      </c>
      <c r="X143" s="463">
        <f t="shared" si="11"/>
        <v>0</v>
      </c>
      <c r="Y143" s="1356"/>
      <c r="Z143" s="1359"/>
      <c r="AA143" s="1359"/>
      <c r="AB143" s="1359"/>
      <c r="AC143" s="1347"/>
    </row>
    <row r="144" spans="1:29" ht="18.75" x14ac:dyDescent="0.25">
      <c r="A144" s="1350"/>
      <c r="B144" s="1353"/>
      <c r="C144" s="456"/>
      <c r="D144" s="464"/>
      <c r="E144" s="464"/>
      <c r="F144" s="464"/>
      <c r="G144" s="464"/>
      <c r="H144" s="464"/>
      <c r="I144" s="464"/>
      <c r="J144" s="464"/>
      <c r="K144" s="464"/>
      <c r="L144" s="464"/>
      <c r="M144" s="464"/>
      <c r="N144" s="464"/>
      <c r="O144" s="464"/>
      <c r="P144" s="464"/>
      <c r="Q144" s="465"/>
      <c r="R144" s="465"/>
      <c r="S144" s="465"/>
      <c r="T144" s="466"/>
      <c r="U144" s="461">
        <f t="shared" si="8"/>
        <v>0</v>
      </c>
      <c r="V144" s="462">
        <f t="shared" si="9"/>
        <v>0</v>
      </c>
      <c r="W144" s="462">
        <f t="shared" si="10"/>
        <v>0</v>
      </c>
      <c r="X144" s="463">
        <f t="shared" si="11"/>
        <v>0</v>
      </c>
      <c r="Y144" s="1356"/>
      <c r="Z144" s="1359"/>
      <c r="AA144" s="1359"/>
      <c r="AB144" s="1359"/>
      <c r="AC144" s="1347"/>
    </row>
    <row r="145" spans="1:29" ht="18.75" x14ac:dyDescent="0.25">
      <c r="A145" s="1350"/>
      <c r="B145" s="1353"/>
      <c r="C145" s="456"/>
      <c r="D145" s="457"/>
      <c r="E145" s="457"/>
      <c r="F145" s="457"/>
      <c r="G145" s="457"/>
      <c r="H145" s="457"/>
      <c r="I145" s="457"/>
      <c r="J145" s="457"/>
      <c r="K145" s="457"/>
      <c r="L145" s="457"/>
      <c r="M145" s="457"/>
      <c r="N145" s="457"/>
      <c r="O145" s="457"/>
      <c r="P145" s="457"/>
      <c r="Q145" s="459"/>
      <c r="R145" s="459"/>
      <c r="S145" s="459"/>
      <c r="T145" s="460"/>
      <c r="U145" s="461">
        <f t="shared" si="8"/>
        <v>0</v>
      </c>
      <c r="V145" s="462">
        <f t="shared" si="9"/>
        <v>0</v>
      </c>
      <c r="W145" s="462">
        <f t="shared" si="10"/>
        <v>0</v>
      </c>
      <c r="X145" s="463">
        <f t="shared" si="11"/>
        <v>0</v>
      </c>
      <c r="Y145" s="1356"/>
      <c r="Z145" s="1359"/>
      <c r="AA145" s="1359"/>
      <c r="AB145" s="1359"/>
      <c r="AC145" s="1347"/>
    </row>
    <row r="146" spans="1:29" ht="18.75" x14ac:dyDescent="0.25">
      <c r="A146" s="1350"/>
      <c r="B146" s="1353"/>
      <c r="C146" s="456"/>
      <c r="D146" s="464"/>
      <c r="E146" s="464"/>
      <c r="F146" s="464"/>
      <c r="G146" s="464"/>
      <c r="H146" s="464"/>
      <c r="I146" s="464"/>
      <c r="J146" s="464"/>
      <c r="K146" s="464"/>
      <c r="L146" s="464"/>
      <c r="M146" s="464"/>
      <c r="N146" s="464"/>
      <c r="O146" s="464"/>
      <c r="P146" s="464"/>
      <c r="Q146" s="465"/>
      <c r="R146" s="465"/>
      <c r="S146" s="465"/>
      <c r="T146" s="466"/>
      <c r="U146" s="461">
        <f t="shared" si="8"/>
        <v>0</v>
      </c>
      <c r="V146" s="462">
        <f t="shared" si="9"/>
        <v>0</v>
      </c>
      <c r="W146" s="462">
        <f t="shared" si="10"/>
        <v>0</v>
      </c>
      <c r="X146" s="463">
        <f t="shared" si="11"/>
        <v>0</v>
      </c>
      <c r="Y146" s="1356"/>
      <c r="Z146" s="1359"/>
      <c r="AA146" s="1359"/>
      <c r="AB146" s="1359"/>
      <c r="AC146" s="1347"/>
    </row>
    <row r="147" spans="1:29" ht="18.75" x14ac:dyDescent="0.25">
      <c r="A147" s="1350"/>
      <c r="B147" s="1353"/>
      <c r="C147" s="456"/>
      <c r="D147" s="457"/>
      <c r="E147" s="457"/>
      <c r="F147" s="457"/>
      <c r="G147" s="457"/>
      <c r="H147" s="457"/>
      <c r="I147" s="457"/>
      <c r="J147" s="457"/>
      <c r="K147" s="457"/>
      <c r="L147" s="457"/>
      <c r="M147" s="457"/>
      <c r="N147" s="457"/>
      <c r="O147" s="457"/>
      <c r="P147" s="457"/>
      <c r="Q147" s="459"/>
      <c r="R147" s="459"/>
      <c r="S147" s="459"/>
      <c r="T147" s="460"/>
      <c r="U147" s="461">
        <f t="shared" si="8"/>
        <v>0</v>
      </c>
      <c r="V147" s="462">
        <f t="shared" si="9"/>
        <v>0</v>
      </c>
      <c r="W147" s="462">
        <f t="shared" si="10"/>
        <v>0</v>
      </c>
      <c r="X147" s="463">
        <f t="shared" si="11"/>
        <v>0</v>
      </c>
      <c r="Y147" s="1356"/>
      <c r="Z147" s="1359"/>
      <c r="AA147" s="1359"/>
      <c r="AB147" s="1359"/>
      <c r="AC147" s="1347"/>
    </row>
    <row r="148" spans="1:29" ht="18.75" x14ac:dyDescent="0.25">
      <c r="A148" s="1350"/>
      <c r="B148" s="1353"/>
      <c r="C148" s="456"/>
      <c r="D148" s="464"/>
      <c r="E148" s="464"/>
      <c r="F148" s="464"/>
      <c r="G148" s="464"/>
      <c r="H148" s="464"/>
      <c r="I148" s="464"/>
      <c r="J148" s="464"/>
      <c r="K148" s="464"/>
      <c r="L148" s="464"/>
      <c r="M148" s="464"/>
      <c r="N148" s="464"/>
      <c r="O148" s="464"/>
      <c r="P148" s="464"/>
      <c r="Q148" s="465"/>
      <c r="R148" s="465"/>
      <c r="S148" s="465"/>
      <c r="T148" s="466"/>
      <c r="U148" s="461">
        <f t="shared" si="8"/>
        <v>0</v>
      </c>
      <c r="V148" s="462">
        <f t="shared" si="9"/>
        <v>0</v>
      </c>
      <c r="W148" s="462">
        <f t="shared" si="10"/>
        <v>0</v>
      </c>
      <c r="X148" s="463">
        <f t="shared" si="11"/>
        <v>0</v>
      </c>
      <c r="Y148" s="1356"/>
      <c r="Z148" s="1359"/>
      <c r="AA148" s="1359"/>
      <c r="AB148" s="1359"/>
      <c r="AC148" s="1347"/>
    </row>
    <row r="149" spans="1:29" ht="18.75" x14ac:dyDescent="0.25">
      <c r="A149" s="1350"/>
      <c r="B149" s="1353"/>
      <c r="C149" s="456"/>
      <c r="D149" s="457"/>
      <c r="E149" s="457"/>
      <c r="F149" s="457"/>
      <c r="G149" s="457"/>
      <c r="H149" s="457"/>
      <c r="I149" s="457"/>
      <c r="J149" s="457"/>
      <c r="K149" s="457"/>
      <c r="L149" s="457"/>
      <c r="M149" s="457"/>
      <c r="N149" s="457"/>
      <c r="O149" s="457"/>
      <c r="P149" s="457"/>
      <c r="Q149" s="459"/>
      <c r="R149" s="459"/>
      <c r="S149" s="459"/>
      <c r="T149" s="460"/>
      <c r="U149" s="461">
        <f t="shared" si="8"/>
        <v>0</v>
      </c>
      <c r="V149" s="462">
        <f t="shared" si="9"/>
        <v>0</v>
      </c>
      <c r="W149" s="462">
        <f t="shared" si="10"/>
        <v>0</v>
      </c>
      <c r="X149" s="463">
        <f t="shared" si="11"/>
        <v>0</v>
      </c>
      <c r="Y149" s="1356"/>
      <c r="Z149" s="1359"/>
      <c r="AA149" s="1359"/>
      <c r="AB149" s="1359"/>
      <c r="AC149" s="1347"/>
    </row>
    <row r="150" spans="1:29" ht="18.75" x14ac:dyDescent="0.25">
      <c r="A150" s="1350"/>
      <c r="B150" s="1353"/>
      <c r="C150" s="456"/>
      <c r="D150" s="464"/>
      <c r="E150" s="464"/>
      <c r="F150" s="464"/>
      <c r="G150" s="464"/>
      <c r="H150" s="464"/>
      <c r="I150" s="464"/>
      <c r="J150" s="464"/>
      <c r="K150" s="464"/>
      <c r="L150" s="464"/>
      <c r="M150" s="464"/>
      <c r="N150" s="464"/>
      <c r="O150" s="464"/>
      <c r="P150" s="464"/>
      <c r="Q150" s="465"/>
      <c r="R150" s="465"/>
      <c r="S150" s="465"/>
      <c r="T150" s="466"/>
      <c r="U150" s="461">
        <f t="shared" si="8"/>
        <v>0</v>
      </c>
      <c r="V150" s="462">
        <f t="shared" si="9"/>
        <v>0</v>
      </c>
      <c r="W150" s="462">
        <f t="shared" si="10"/>
        <v>0</v>
      </c>
      <c r="X150" s="463">
        <f t="shared" si="11"/>
        <v>0</v>
      </c>
      <c r="Y150" s="1356"/>
      <c r="Z150" s="1359"/>
      <c r="AA150" s="1359"/>
      <c r="AB150" s="1359"/>
      <c r="AC150" s="1347"/>
    </row>
    <row r="151" spans="1:29" ht="19.5" thickBot="1" x14ac:dyDescent="0.3">
      <c r="A151" s="1351"/>
      <c r="B151" s="1354"/>
      <c r="C151" s="467"/>
      <c r="D151" s="468"/>
      <c r="E151" s="468"/>
      <c r="F151" s="468"/>
      <c r="G151" s="468"/>
      <c r="H151" s="468"/>
      <c r="I151" s="468"/>
      <c r="J151" s="468"/>
      <c r="K151" s="468"/>
      <c r="L151" s="468"/>
      <c r="M151" s="468"/>
      <c r="N151" s="468"/>
      <c r="O151" s="468"/>
      <c r="P151" s="468"/>
      <c r="Q151" s="469"/>
      <c r="R151" s="469"/>
      <c r="S151" s="469"/>
      <c r="T151" s="470"/>
      <c r="U151" s="471">
        <f t="shared" si="8"/>
        <v>0</v>
      </c>
      <c r="V151" s="472">
        <f t="shared" si="9"/>
        <v>0</v>
      </c>
      <c r="W151" s="472">
        <f t="shared" si="10"/>
        <v>0</v>
      </c>
      <c r="X151" s="473">
        <f t="shared" si="11"/>
        <v>0</v>
      </c>
      <c r="Y151" s="1357"/>
      <c r="Z151" s="1360"/>
      <c r="AA151" s="1360"/>
      <c r="AB151" s="1360"/>
      <c r="AC151" s="1348"/>
    </row>
    <row r="152" spans="1:29" ht="18.75" x14ac:dyDescent="0.25">
      <c r="A152" s="1361">
        <v>8</v>
      </c>
      <c r="B152" s="1364"/>
      <c r="C152" s="474"/>
      <c r="D152" s="449"/>
      <c r="E152" s="450"/>
      <c r="F152" s="450"/>
      <c r="G152" s="450"/>
      <c r="H152" s="450"/>
      <c r="I152" s="450"/>
      <c r="J152" s="450"/>
      <c r="K152" s="450"/>
      <c r="L152" s="450"/>
      <c r="M152" s="450"/>
      <c r="N152" s="450"/>
      <c r="O152" s="450"/>
      <c r="P152" s="450"/>
      <c r="Q152" s="451"/>
      <c r="R152" s="451"/>
      <c r="S152" s="451"/>
      <c r="T152" s="452"/>
      <c r="U152" s="453">
        <f t="shared" si="8"/>
        <v>0</v>
      </c>
      <c r="V152" s="454">
        <f t="shared" si="9"/>
        <v>0</v>
      </c>
      <c r="W152" s="454">
        <f t="shared" si="10"/>
        <v>0</v>
      </c>
      <c r="X152" s="455">
        <f t="shared" si="11"/>
        <v>0</v>
      </c>
      <c r="Y152" s="1355">
        <f>SUM(U152:U171)</f>
        <v>0</v>
      </c>
      <c r="Z152" s="1358">
        <f>SUM(V152:V171)</f>
        <v>0</v>
      </c>
      <c r="AA152" s="1358">
        <f>SUM(W152:W171)</f>
        <v>0</v>
      </c>
      <c r="AB152" s="1358">
        <f>SUM(X152:X171)</f>
        <v>0</v>
      </c>
      <c r="AC152" s="1346">
        <f>MAX(Y152:AB171)</f>
        <v>0</v>
      </c>
    </row>
    <row r="153" spans="1:29" ht="18.75" x14ac:dyDescent="0.25">
      <c r="A153" s="1362"/>
      <c r="B153" s="1365"/>
      <c r="C153" s="475"/>
      <c r="D153" s="457"/>
      <c r="E153" s="458"/>
      <c r="F153" s="458"/>
      <c r="G153" s="458"/>
      <c r="H153" s="458"/>
      <c r="I153" s="458"/>
      <c r="J153" s="458"/>
      <c r="K153" s="458"/>
      <c r="L153" s="458"/>
      <c r="M153" s="458"/>
      <c r="N153" s="458"/>
      <c r="O153" s="458"/>
      <c r="P153" s="458"/>
      <c r="Q153" s="459"/>
      <c r="R153" s="459"/>
      <c r="S153" s="459"/>
      <c r="T153" s="460"/>
      <c r="U153" s="461">
        <f t="shared" si="8"/>
        <v>0</v>
      </c>
      <c r="V153" s="462">
        <f t="shared" si="9"/>
        <v>0</v>
      </c>
      <c r="W153" s="462">
        <f t="shared" si="10"/>
        <v>0</v>
      </c>
      <c r="X153" s="463">
        <f t="shared" si="11"/>
        <v>0</v>
      </c>
      <c r="Y153" s="1356"/>
      <c r="Z153" s="1359"/>
      <c r="AA153" s="1359"/>
      <c r="AB153" s="1359"/>
      <c r="AC153" s="1347"/>
    </row>
    <row r="154" spans="1:29" ht="18.75" x14ac:dyDescent="0.25">
      <c r="A154" s="1362"/>
      <c r="B154" s="1365"/>
      <c r="C154" s="475"/>
      <c r="D154" s="464"/>
      <c r="E154" s="464"/>
      <c r="F154" s="464"/>
      <c r="G154" s="464"/>
      <c r="H154" s="464"/>
      <c r="I154" s="464"/>
      <c r="J154" s="464"/>
      <c r="K154" s="464"/>
      <c r="L154" s="464"/>
      <c r="M154" s="464"/>
      <c r="N154" s="464"/>
      <c r="O154" s="464"/>
      <c r="P154" s="464"/>
      <c r="Q154" s="465"/>
      <c r="R154" s="465"/>
      <c r="S154" s="465"/>
      <c r="T154" s="466"/>
      <c r="U154" s="461">
        <f t="shared" si="8"/>
        <v>0</v>
      </c>
      <c r="V154" s="462">
        <f t="shared" si="9"/>
        <v>0</v>
      </c>
      <c r="W154" s="462">
        <f t="shared" si="10"/>
        <v>0</v>
      </c>
      <c r="X154" s="463">
        <f t="shared" si="11"/>
        <v>0</v>
      </c>
      <c r="Y154" s="1356"/>
      <c r="Z154" s="1359"/>
      <c r="AA154" s="1359"/>
      <c r="AB154" s="1359"/>
      <c r="AC154" s="1347"/>
    </row>
    <row r="155" spans="1:29" ht="18.75" x14ac:dyDescent="0.25">
      <c r="A155" s="1362"/>
      <c r="B155" s="1365"/>
      <c r="C155" s="475"/>
      <c r="D155" s="457"/>
      <c r="E155" s="457"/>
      <c r="F155" s="457"/>
      <c r="G155" s="457"/>
      <c r="H155" s="457"/>
      <c r="I155" s="457"/>
      <c r="J155" s="457"/>
      <c r="K155" s="457"/>
      <c r="L155" s="457"/>
      <c r="M155" s="457"/>
      <c r="N155" s="457"/>
      <c r="O155" s="457"/>
      <c r="P155" s="457"/>
      <c r="Q155" s="459"/>
      <c r="R155" s="459"/>
      <c r="S155" s="459"/>
      <c r="T155" s="460"/>
      <c r="U155" s="461">
        <f t="shared" si="8"/>
        <v>0</v>
      </c>
      <c r="V155" s="462">
        <f t="shared" si="9"/>
        <v>0</v>
      </c>
      <c r="W155" s="462">
        <f t="shared" si="10"/>
        <v>0</v>
      </c>
      <c r="X155" s="463">
        <f t="shared" si="11"/>
        <v>0</v>
      </c>
      <c r="Y155" s="1356"/>
      <c r="Z155" s="1359"/>
      <c r="AA155" s="1359"/>
      <c r="AB155" s="1359"/>
      <c r="AC155" s="1347"/>
    </row>
    <row r="156" spans="1:29" ht="18.75" x14ac:dyDescent="0.25">
      <c r="A156" s="1362"/>
      <c r="B156" s="1365"/>
      <c r="C156" s="475"/>
      <c r="D156" s="464"/>
      <c r="E156" s="464"/>
      <c r="F156" s="464"/>
      <c r="G156" s="464"/>
      <c r="H156" s="464"/>
      <c r="I156" s="464"/>
      <c r="J156" s="464"/>
      <c r="K156" s="464"/>
      <c r="L156" s="464"/>
      <c r="M156" s="464"/>
      <c r="N156" s="464"/>
      <c r="O156" s="464"/>
      <c r="P156" s="464"/>
      <c r="Q156" s="465"/>
      <c r="R156" s="465"/>
      <c r="S156" s="465"/>
      <c r="T156" s="466"/>
      <c r="U156" s="461">
        <f t="shared" si="8"/>
        <v>0</v>
      </c>
      <c r="V156" s="462">
        <f t="shared" si="9"/>
        <v>0</v>
      </c>
      <c r="W156" s="462">
        <f t="shared" si="10"/>
        <v>0</v>
      </c>
      <c r="X156" s="463">
        <f t="shared" si="11"/>
        <v>0</v>
      </c>
      <c r="Y156" s="1356"/>
      <c r="Z156" s="1359"/>
      <c r="AA156" s="1359"/>
      <c r="AB156" s="1359"/>
      <c r="AC156" s="1347"/>
    </row>
    <row r="157" spans="1:29" ht="18.75" x14ac:dyDescent="0.25">
      <c r="A157" s="1362"/>
      <c r="B157" s="1365"/>
      <c r="C157" s="475"/>
      <c r="D157" s="457"/>
      <c r="E157" s="457"/>
      <c r="F157" s="457"/>
      <c r="G157" s="457"/>
      <c r="H157" s="457"/>
      <c r="I157" s="457"/>
      <c r="J157" s="457"/>
      <c r="K157" s="457"/>
      <c r="L157" s="457"/>
      <c r="M157" s="457"/>
      <c r="N157" s="457"/>
      <c r="O157" s="457"/>
      <c r="P157" s="457"/>
      <c r="Q157" s="459"/>
      <c r="R157" s="459"/>
      <c r="S157" s="459"/>
      <c r="T157" s="460"/>
      <c r="U157" s="461">
        <f t="shared" si="8"/>
        <v>0</v>
      </c>
      <c r="V157" s="462">
        <f t="shared" si="9"/>
        <v>0</v>
      </c>
      <c r="W157" s="462">
        <f t="shared" si="10"/>
        <v>0</v>
      </c>
      <c r="X157" s="463">
        <f t="shared" si="11"/>
        <v>0</v>
      </c>
      <c r="Y157" s="1356"/>
      <c r="Z157" s="1359"/>
      <c r="AA157" s="1359"/>
      <c r="AB157" s="1359"/>
      <c r="AC157" s="1347"/>
    </row>
    <row r="158" spans="1:29" ht="18.75" x14ac:dyDescent="0.25">
      <c r="A158" s="1362"/>
      <c r="B158" s="1365"/>
      <c r="C158" s="475"/>
      <c r="D158" s="464"/>
      <c r="E158" s="464"/>
      <c r="F158" s="464"/>
      <c r="G158" s="464"/>
      <c r="H158" s="464"/>
      <c r="I158" s="464"/>
      <c r="J158" s="464"/>
      <c r="K158" s="464"/>
      <c r="L158" s="464"/>
      <c r="M158" s="464"/>
      <c r="N158" s="464"/>
      <c r="O158" s="464"/>
      <c r="P158" s="464"/>
      <c r="Q158" s="465"/>
      <c r="R158" s="465"/>
      <c r="S158" s="465"/>
      <c r="T158" s="466"/>
      <c r="U158" s="461">
        <f t="shared" si="8"/>
        <v>0</v>
      </c>
      <c r="V158" s="462">
        <f t="shared" si="9"/>
        <v>0</v>
      </c>
      <c r="W158" s="462">
        <f t="shared" si="10"/>
        <v>0</v>
      </c>
      <c r="X158" s="463">
        <f t="shared" si="11"/>
        <v>0</v>
      </c>
      <c r="Y158" s="1356"/>
      <c r="Z158" s="1359"/>
      <c r="AA158" s="1359"/>
      <c r="AB158" s="1359"/>
      <c r="AC158" s="1347"/>
    </row>
    <row r="159" spans="1:29" ht="18.75" x14ac:dyDescent="0.25">
      <c r="A159" s="1362"/>
      <c r="B159" s="1365"/>
      <c r="C159" s="475"/>
      <c r="D159" s="457"/>
      <c r="E159" s="457"/>
      <c r="F159" s="457"/>
      <c r="G159" s="457"/>
      <c r="H159" s="457"/>
      <c r="I159" s="457"/>
      <c r="J159" s="457"/>
      <c r="K159" s="457"/>
      <c r="L159" s="457"/>
      <c r="M159" s="457"/>
      <c r="N159" s="457"/>
      <c r="O159" s="457"/>
      <c r="P159" s="457"/>
      <c r="Q159" s="459"/>
      <c r="R159" s="459"/>
      <c r="S159" s="459"/>
      <c r="T159" s="460"/>
      <c r="U159" s="461">
        <f t="shared" si="8"/>
        <v>0</v>
      </c>
      <c r="V159" s="462">
        <f t="shared" si="9"/>
        <v>0</v>
      </c>
      <c r="W159" s="462">
        <f t="shared" si="10"/>
        <v>0</v>
      </c>
      <c r="X159" s="463">
        <f t="shared" si="11"/>
        <v>0</v>
      </c>
      <c r="Y159" s="1356"/>
      <c r="Z159" s="1359"/>
      <c r="AA159" s="1359"/>
      <c r="AB159" s="1359"/>
      <c r="AC159" s="1347"/>
    </row>
    <row r="160" spans="1:29" ht="18.75" x14ac:dyDescent="0.25">
      <c r="A160" s="1362"/>
      <c r="B160" s="1365"/>
      <c r="C160" s="475"/>
      <c r="D160" s="464"/>
      <c r="E160" s="464"/>
      <c r="F160" s="464"/>
      <c r="G160" s="464"/>
      <c r="H160" s="464"/>
      <c r="I160" s="464"/>
      <c r="J160" s="464"/>
      <c r="K160" s="464"/>
      <c r="L160" s="464"/>
      <c r="M160" s="464"/>
      <c r="N160" s="464"/>
      <c r="O160" s="464"/>
      <c r="P160" s="464"/>
      <c r="Q160" s="465"/>
      <c r="R160" s="465"/>
      <c r="S160" s="465"/>
      <c r="T160" s="466"/>
      <c r="U160" s="461">
        <f t="shared" si="8"/>
        <v>0</v>
      </c>
      <c r="V160" s="462">
        <f t="shared" si="9"/>
        <v>0</v>
      </c>
      <c r="W160" s="462">
        <f t="shared" si="10"/>
        <v>0</v>
      </c>
      <c r="X160" s="463">
        <f t="shared" si="11"/>
        <v>0</v>
      </c>
      <c r="Y160" s="1356"/>
      <c r="Z160" s="1359"/>
      <c r="AA160" s="1359"/>
      <c r="AB160" s="1359"/>
      <c r="AC160" s="1347"/>
    </row>
    <row r="161" spans="1:29" ht="18.75" x14ac:dyDescent="0.25">
      <c r="A161" s="1362"/>
      <c r="B161" s="1365"/>
      <c r="C161" s="475"/>
      <c r="D161" s="457"/>
      <c r="E161" s="457"/>
      <c r="F161" s="457"/>
      <c r="G161" s="457"/>
      <c r="H161" s="457"/>
      <c r="I161" s="457"/>
      <c r="J161" s="457"/>
      <c r="K161" s="457"/>
      <c r="L161" s="457"/>
      <c r="M161" s="457"/>
      <c r="N161" s="457"/>
      <c r="O161" s="457"/>
      <c r="P161" s="457"/>
      <c r="Q161" s="459"/>
      <c r="R161" s="459"/>
      <c r="S161" s="459"/>
      <c r="T161" s="460"/>
      <c r="U161" s="461">
        <f t="shared" si="8"/>
        <v>0</v>
      </c>
      <c r="V161" s="462">
        <f t="shared" si="9"/>
        <v>0</v>
      </c>
      <c r="W161" s="462">
        <f t="shared" si="10"/>
        <v>0</v>
      </c>
      <c r="X161" s="463">
        <f t="shared" si="11"/>
        <v>0</v>
      </c>
      <c r="Y161" s="1356"/>
      <c r="Z161" s="1359"/>
      <c r="AA161" s="1359"/>
      <c r="AB161" s="1359"/>
      <c r="AC161" s="1347"/>
    </row>
    <row r="162" spans="1:29" ht="18.75" x14ac:dyDescent="0.25">
      <c r="A162" s="1362"/>
      <c r="B162" s="1365"/>
      <c r="C162" s="475"/>
      <c r="D162" s="464"/>
      <c r="E162" s="464"/>
      <c r="F162" s="464"/>
      <c r="G162" s="464"/>
      <c r="H162" s="464"/>
      <c r="I162" s="464"/>
      <c r="J162" s="464"/>
      <c r="K162" s="464"/>
      <c r="L162" s="464"/>
      <c r="M162" s="464"/>
      <c r="N162" s="464"/>
      <c r="O162" s="464"/>
      <c r="P162" s="464"/>
      <c r="Q162" s="465"/>
      <c r="R162" s="465"/>
      <c r="S162" s="465"/>
      <c r="T162" s="466"/>
      <c r="U162" s="461">
        <f t="shared" si="8"/>
        <v>0</v>
      </c>
      <c r="V162" s="462">
        <f t="shared" si="9"/>
        <v>0</v>
      </c>
      <c r="W162" s="462">
        <f t="shared" si="10"/>
        <v>0</v>
      </c>
      <c r="X162" s="463">
        <f t="shared" si="11"/>
        <v>0</v>
      </c>
      <c r="Y162" s="1356"/>
      <c r="Z162" s="1359"/>
      <c r="AA162" s="1359"/>
      <c r="AB162" s="1359"/>
      <c r="AC162" s="1347"/>
    </row>
    <row r="163" spans="1:29" ht="18.75" x14ac:dyDescent="0.25">
      <c r="A163" s="1362"/>
      <c r="B163" s="1365"/>
      <c r="C163" s="475"/>
      <c r="D163" s="457"/>
      <c r="E163" s="457"/>
      <c r="F163" s="457"/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59"/>
      <c r="R163" s="459"/>
      <c r="S163" s="459"/>
      <c r="T163" s="460"/>
      <c r="U163" s="461">
        <f t="shared" si="8"/>
        <v>0</v>
      </c>
      <c r="V163" s="462">
        <f t="shared" si="9"/>
        <v>0</v>
      </c>
      <c r="W163" s="462">
        <f t="shared" si="10"/>
        <v>0</v>
      </c>
      <c r="X163" s="463">
        <f t="shared" si="11"/>
        <v>0</v>
      </c>
      <c r="Y163" s="1356"/>
      <c r="Z163" s="1359"/>
      <c r="AA163" s="1359"/>
      <c r="AB163" s="1359"/>
      <c r="AC163" s="1347"/>
    </row>
    <row r="164" spans="1:29" ht="18.75" x14ac:dyDescent="0.25">
      <c r="A164" s="1362"/>
      <c r="B164" s="1365"/>
      <c r="C164" s="475"/>
      <c r="D164" s="464"/>
      <c r="E164" s="464"/>
      <c r="F164" s="464"/>
      <c r="G164" s="464"/>
      <c r="H164" s="464"/>
      <c r="I164" s="464"/>
      <c r="J164" s="464"/>
      <c r="K164" s="464"/>
      <c r="L164" s="464"/>
      <c r="M164" s="464"/>
      <c r="N164" s="464"/>
      <c r="O164" s="464"/>
      <c r="P164" s="464"/>
      <c r="Q164" s="465"/>
      <c r="R164" s="465"/>
      <c r="S164" s="465"/>
      <c r="T164" s="466"/>
      <c r="U164" s="461">
        <f t="shared" si="8"/>
        <v>0</v>
      </c>
      <c r="V164" s="462">
        <f t="shared" si="9"/>
        <v>0</v>
      </c>
      <c r="W164" s="462">
        <f t="shared" si="10"/>
        <v>0</v>
      </c>
      <c r="X164" s="463">
        <f t="shared" si="11"/>
        <v>0</v>
      </c>
      <c r="Y164" s="1356"/>
      <c r="Z164" s="1359"/>
      <c r="AA164" s="1359"/>
      <c r="AB164" s="1359"/>
      <c r="AC164" s="1347"/>
    </row>
    <row r="165" spans="1:29" ht="18.75" x14ac:dyDescent="0.25">
      <c r="A165" s="1362"/>
      <c r="B165" s="1365"/>
      <c r="C165" s="475"/>
      <c r="D165" s="457"/>
      <c r="E165" s="457"/>
      <c r="F165" s="457"/>
      <c r="G165" s="457"/>
      <c r="H165" s="457"/>
      <c r="I165" s="457"/>
      <c r="J165" s="457"/>
      <c r="K165" s="457"/>
      <c r="L165" s="457"/>
      <c r="M165" s="457"/>
      <c r="N165" s="457"/>
      <c r="O165" s="457"/>
      <c r="P165" s="457"/>
      <c r="Q165" s="459"/>
      <c r="R165" s="459"/>
      <c r="S165" s="459"/>
      <c r="T165" s="460"/>
      <c r="U165" s="461">
        <f t="shared" si="8"/>
        <v>0</v>
      </c>
      <c r="V165" s="462">
        <f t="shared" si="9"/>
        <v>0</v>
      </c>
      <c r="W165" s="462">
        <f t="shared" si="10"/>
        <v>0</v>
      </c>
      <c r="X165" s="463">
        <f t="shared" si="11"/>
        <v>0</v>
      </c>
      <c r="Y165" s="1356"/>
      <c r="Z165" s="1359"/>
      <c r="AA165" s="1359"/>
      <c r="AB165" s="1359"/>
      <c r="AC165" s="1347"/>
    </row>
    <row r="166" spans="1:29" ht="18.75" x14ac:dyDescent="0.25">
      <c r="A166" s="1362"/>
      <c r="B166" s="1365"/>
      <c r="C166" s="475"/>
      <c r="D166" s="464"/>
      <c r="E166" s="464"/>
      <c r="F166" s="464"/>
      <c r="G166" s="464"/>
      <c r="H166" s="464"/>
      <c r="I166" s="464"/>
      <c r="J166" s="464"/>
      <c r="K166" s="464"/>
      <c r="L166" s="464"/>
      <c r="M166" s="464"/>
      <c r="N166" s="464"/>
      <c r="O166" s="464"/>
      <c r="P166" s="464"/>
      <c r="Q166" s="465"/>
      <c r="R166" s="465"/>
      <c r="S166" s="465"/>
      <c r="T166" s="466"/>
      <c r="U166" s="461">
        <f t="shared" si="8"/>
        <v>0</v>
      </c>
      <c r="V166" s="462">
        <f t="shared" si="9"/>
        <v>0</v>
      </c>
      <c r="W166" s="462">
        <f t="shared" si="10"/>
        <v>0</v>
      </c>
      <c r="X166" s="463">
        <f t="shared" si="11"/>
        <v>0</v>
      </c>
      <c r="Y166" s="1356"/>
      <c r="Z166" s="1359"/>
      <c r="AA166" s="1359"/>
      <c r="AB166" s="1359"/>
      <c r="AC166" s="1347"/>
    </row>
    <row r="167" spans="1:29" ht="18.75" x14ac:dyDescent="0.25">
      <c r="A167" s="1362"/>
      <c r="B167" s="1365"/>
      <c r="C167" s="475"/>
      <c r="D167" s="457"/>
      <c r="E167" s="457"/>
      <c r="F167" s="457"/>
      <c r="G167" s="457"/>
      <c r="H167" s="457"/>
      <c r="I167" s="457"/>
      <c r="J167" s="457"/>
      <c r="K167" s="457"/>
      <c r="L167" s="457"/>
      <c r="M167" s="457"/>
      <c r="N167" s="457"/>
      <c r="O167" s="457"/>
      <c r="P167" s="457"/>
      <c r="Q167" s="459"/>
      <c r="R167" s="459"/>
      <c r="S167" s="459"/>
      <c r="T167" s="460"/>
      <c r="U167" s="461">
        <f t="shared" si="8"/>
        <v>0</v>
      </c>
      <c r="V167" s="462">
        <f t="shared" si="9"/>
        <v>0</v>
      </c>
      <c r="W167" s="462">
        <f t="shared" si="10"/>
        <v>0</v>
      </c>
      <c r="X167" s="463">
        <f t="shared" si="11"/>
        <v>0</v>
      </c>
      <c r="Y167" s="1356"/>
      <c r="Z167" s="1359"/>
      <c r="AA167" s="1359"/>
      <c r="AB167" s="1359"/>
      <c r="AC167" s="1347"/>
    </row>
    <row r="168" spans="1:29" ht="18.75" x14ac:dyDescent="0.25">
      <c r="A168" s="1362"/>
      <c r="B168" s="1365"/>
      <c r="C168" s="475"/>
      <c r="D168" s="464"/>
      <c r="E168" s="464"/>
      <c r="F168" s="464"/>
      <c r="G168" s="464"/>
      <c r="H168" s="464"/>
      <c r="I168" s="464"/>
      <c r="J168" s="464"/>
      <c r="K168" s="464"/>
      <c r="L168" s="464"/>
      <c r="M168" s="464"/>
      <c r="N168" s="464"/>
      <c r="O168" s="464"/>
      <c r="P168" s="464"/>
      <c r="Q168" s="465"/>
      <c r="R168" s="465"/>
      <c r="S168" s="465"/>
      <c r="T168" s="466"/>
      <c r="U168" s="461">
        <f t="shared" si="8"/>
        <v>0</v>
      </c>
      <c r="V168" s="462">
        <f t="shared" si="9"/>
        <v>0</v>
      </c>
      <c r="W168" s="462">
        <f t="shared" si="10"/>
        <v>0</v>
      </c>
      <c r="X168" s="463">
        <f t="shared" si="11"/>
        <v>0</v>
      </c>
      <c r="Y168" s="1356"/>
      <c r="Z168" s="1359"/>
      <c r="AA168" s="1359"/>
      <c r="AB168" s="1359"/>
      <c r="AC168" s="1347"/>
    </row>
    <row r="169" spans="1:29" ht="18.75" x14ac:dyDescent="0.25">
      <c r="A169" s="1362"/>
      <c r="B169" s="1365"/>
      <c r="C169" s="475"/>
      <c r="D169" s="457"/>
      <c r="E169" s="457"/>
      <c r="F169" s="457"/>
      <c r="G169" s="457"/>
      <c r="H169" s="457"/>
      <c r="I169" s="457"/>
      <c r="J169" s="457"/>
      <c r="K169" s="457"/>
      <c r="L169" s="457"/>
      <c r="M169" s="457"/>
      <c r="N169" s="457"/>
      <c r="O169" s="457"/>
      <c r="P169" s="457"/>
      <c r="Q169" s="459"/>
      <c r="R169" s="459"/>
      <c r="S169" s="459"/>
      <c r="T169" s="460"/>
      <c r="U169" s="461">
        <f t="shared" si="8"/>
        <v>0</v>
      </c>
      <c r="V169" s="462">
        <f t="shared" si="9"/>
        <v>0</v>
      </c>
      <c r="W169" s="462">
        <f t="shared" si="10"/>
        <v>0</v>
      </c>
      <c r="X169" s="463">
        <f t="shared" si="11"/>
        <v>0</v>
      </c>
      <c r="Y169" s="1356"/>
      <c r="Z169" s="1359"/>
      <c r="AA169" s="1359"/>
      <c r="AB169" s="1359"/>
      <c r="AC169" s="1347"/>
    </row>
    <row r="170" spans="1:29" ht="18.75" x14ac:dyDescent="0.25">
      <c r="A170" s="1362"/>
      <c r="B170" s="1365"/>
      <c r="C170" s="475"/>
      <c r="D170" s="464"/>
      <c r="E170" s="464"/>
      <c r="F170" s="464"/>
      <c r="G170" s="464"/>
      <c r="H170" s="464"/>
      <c r="I170" s="464"/>
      <c r="J170" s="464"/>
      <c r="K170" s="464"/>
      <c r="L170" s="464"/>
      <c r="M170" s="464"/>
      <c r="N170" s="464"/>
      <c r="O170" s="464"/>
      <c r="P170" s="464"/>
      <c r="Q170" s="465"/>
      <c r="R170" s="465"/>
      <c r="S170" s="465"/>
      <c r="T170" s="466"/>
      <c r="U170" s="461">
        <f t="shared" si="8"/>
        <v>0</v>
      </c>
      <c r="V170" s="462">
        <f t="shared" si="9"/>
        <v>0</v>
      </c>
      <c r="W170" s="462">
        <f t="shared" si="10"/>
        <v>0</v>
      </c>
      <c r="X170" s="463">
        <f t="shared" si="11"/>
        <v>0</v>
      </c>
      <c r="Y170" s="1356"/>
      <c r="Z170" s="1359"/>
      <c r="AA170" s="1359"/>
      <c r="AB170" s="1359"/>
      <c r="AC170" s="1347"/>
    </row>
    <row r="171" spans="1:29" ht="19.5" thickBot="1" x14ac:dyDescent="0.3">
      <c r="A171" s="1363"/>
      <c r="B171" s="1366"/>
      <c r="C171" s="476"/>
      <c r="D171" s="468"/>
      <c r="E171" s="468"/>
      <c r="F171" s="468"/>
      <c r="G171" s="468"/>
      <c r="H171" s="468"/>
      <c r="I171" s="468"/>
      <c r="J171" s="468"/>
      <c r="K171" s="468"/>
      <c r="L171" s="468"/>
      <c r="M171" s="468"/>
      <c r="N171" s="468"/>
      <c r="O171" s="468"/>
      <c r="P171" s="468"/>
      <c r="Q171" s="469"/>
      <c r="R171" s="469"/>
      <c r="S171" s="469"/>
      <c r="T171" s="470"/>
      <c r="U171" s="471">
        <f t="shared" si="8"/>
        <v>0</v>
      </c>
      <c r="V171" s="472">
        <f t="shared" si="9"/>
        <v>0</v>
      </c>
      <c r="W171" s="472">
        <f t="shared" si="10"/>
        <v>0</v>
      </c>
      <c r="X171" s="473">
        <f t="shared" si="11"/>
        <v>0</v>
      </c>
      <c r="Y171" s="1357"/>
      <c r="Z171" s="1360"/>
      <c r="AA171" s="1360"/>
      <c r="AB171" s="1360"/>
      <c r="AC171" s="1348"/>
    </row>
    <row r="172" spans="1:29" ht="18.75" x14ac:dyDescent="0.25">
      <c r="A172" s="1361">
        <v>9</v>
      </c>
      <c r="B172" s="1364"/>
      <c r="C172" s="474"/>
      <c r="D172" s="449"/>
      <c r="E172" s="450"/>
      <c r="F172" s="450"/>
      <c r="G172" s="450"/>
      <c r="H172" s="450"/>
      <c r="I172" s="450"/>
      <c r="J172" s="450"/>
      <c r="K172" s="450"/>
      <c r="L172" s="450"/>
      <c r="M172" s="450"/>
      <c r="N172" s="450"/>
      <c r="O172" s="450"/>
      <c r="P172" s="450"/>
      <c r="Q172" s="451"/>
      <c r="R172" s="451"/>
      <c r="S172" s="451"/>
      <c r="T172" s="452"/>
      <c r="U172" s="453">
        <f t="shared" si="8"/>
        <v>0</v>
      </c>
      <c r="V172" s="454">
        <f t="shared" si="9"/>
        <v>0</v>
      </c>
      <c r="W172" s="454">
        <f t="shared" si="10"/>
        <v>0</v>
      </c>
      <c r="X172" s="455">
        <f t="shared" si="11"/>
        <v>0</v>
      </c>
      <c r="Y172" s="1355">
        <f>SUM(U172:U191)</f>
        <v>0</v>
      </c>
      <c r="Z172" s="1358">
        <f>SUM(V172:V191)</f>
        <v>0</v>
      </c>
      <c r="AA172" s="1358">
        <f>SUM(W172:W191)</f>
        <v>0</v>
      </c>
      <c r="AB172" s="1358">
        <f>SUM(X172:X191)</f>
        <v>0</v>
      </c>
      <c r="AC172" s="1346">
        <f>MAX(Y172:AB191)</f>
        <v>0</v>
      </c>
    </row>
    <row r="173" spans="1:29" ht="18.75" x14ac:dyDescent="0.25">
      <c r="A173" s="1362"/>
      <c r="B173" s="1365"/>
      <c r="C173" s="475"/>
      <c r="D173" s="457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459"/>
      <c r="R173" s="459"/>
      <c r="S173" s="459"/>
      <c r="T173" s="460"/>
      <c r="U173" s="461">
        <f t="shared" si="8"/>
        <v>0</v>
      </c>
      <c r="V173" s="462">
        <f t="shared" si="9"/>
        <v>0</v>
      </c>
      <c r="W173" s="462">
        <f t="shared" si="10"/>
        <v>0</v>
      </c>
      <c r="X173" s="463">
        <f t="shared" si="11"/>
        <v>0</v>
      </c>
      <c r="Y173" s="1356"/>
      <c r="Z173" s="1359"/>
      <c r="AA173" s="1359"/>
      <c r="AB173" s="1359"/>
      <c r="AC173" s="1347"/>
    </row>
    <row r="174" spans="1:29" ht="18.75" x14ac:dyDescent="0.25">
      <c r="A174" s="1362"/>
      <c r="B174" s="1365"/>
      <c r="C174" s="475"/>
      <c r="D174" s="464"/>
      <c r="E174" s="464"/>
      <c r="F174" s="464"/>
      <c r="G174" s="464"/>
      <c r="H174" s="464"/>
      <c r="I174" s="464"/>
      <c r="J174" s="464"/>
      <c r="K174" s="464"/>
      <c r="L174" s="464"/>
      <c r="M174" s="464"/>
      <c r="N174" s="464"/>
      <c r="O174" s="464"/>
      <c r="P174" s="464"/>
      <c r="Q174" s="465"/>
      <c r="R174" s="465"/>
      <c r="S174" s="465"/>
      <c r="T174" s="466"/>
      <c r="U174" s="461">
        <f t="shared" si="8"/>
        <v>0</v>
      </c>
      <c r="V174" s="462">
        <f t="shared" si="9"/>
        <v>0</v>
      </c>
      <c r="W174" s="462">
        <f t="shared" si="10"/>
        <v>0</v>
      </c>
      <c r="X174" s="463">
        <f t="shared" si="11"/>
        <v>0</v>
      </c>
      <c r="Y174" s="1356"/>
      <c r="Z174" s="1359"/>
      <c r="AA174" s="1359"/>
      <c r="AB174" s="1359"/>
      <c r="AC174" s="1347"/>
    </row>
    <row r="175" spans="1:29" ht="18.75" x14ac:dyDescent="0.25">
      <c r="A175" s="1362"/>
      <c r="B175" s="1365"/>
      <c r="C175" s="475"/>
      <c r="D175" s="457"/>
      <c r="E175" s="457"/>
      <c r="F175" s="457"/>
      <c r="G175" s="457"/>
      <c r="H175" s="457"/>
      <c r="I175" s="457"/>
      <c r="J175" s="457"/>
      <c r="K175" s="457"/>
      <c r="L175" s="457"/>
      <c r="M175" s="457"/>
      <c r="N175" s="457"/>
      <c r="O175" s="457"/>
      <c r="P175" s="457"/>
      <c r="Q175" s="459"/>
      <c r="R175" s="459"/>
      <c r="S175" s="459"/>
      <c r="T175" s="460"/>
      <c r="U175" s="461">
        <f t="shared" si="8"/>
        <v>0</v>
      </c>
      <c r="V175" s="462">
        <f t="shared" si="9"/>
        <v>0</v>
      </c>
      <c r="W175" s="462">
        <f t="shared" si="10"/>
        <v>0</v>
      </c>
      <c r="X175" s="463">
        <f t="shared" si="11"/>
        <v>0</v>
      </c>
      <c r="Y175" s="1356"/>
      <c r="Z175" s="1359"/>
      <c r="AA175" s="1359"/>
      <c r="AB175" s="1359"/>
      <c r="AC175" s="1347"/>
    </row>
    <row r="176" spans="1:29" ht="18.75" x14ac:dyDescent="0.25">
      <c r="A176" s="1362"/>
      <c r="B176" s="1365"/>
      <c r="C176" s="475"/>
      <c r="D176" s="464"/>
      <c r="E176" s="464"/>
      <c r="F176" s="464"/>
      <c r="G176" s="464"/>
      <c r="H176" s="464"/>
      <c r="I176" s="464"/>
      <c r="J176" s="464"/>
      <c r="K176" s="464"/>
      <c r="L176" s="464"/>
      <c r="M176" s="464"/>
      <c r="N176" s="464"/>
      <c r="O176" s="464"/>
      <c r="P176" s="464"/>
      <c r="Q176" s="465"/>
      <c r="R176" s="465"/>
      <c r="S176" s="465"/>
      <c r="T176" s="466"/>
      <c r="U176" s="461">
        <f t="shared" si="8"/>
        <v>0</v>
      </c>
      <c r="V176" s="462">
        <f t="shared" si="9"/>
        <v>0</v>
      </c>
      <c r="W176" s="462">
        <f t="shared" si="10"/>
        <v>0</v>
      </c>
      <c r="X176" s="463">
        <f t="shared" si="11"/>
        <v>0</v>
      </c>
      <c r="Y176" s="1356"/>
      <c r="Z176" s="1359"/>
      <c r="AA176" s="1359"/>
      <c r="AB176" s="1359"/>
      <c r="AC176" s="1347"/>
    </row>
    <row r="177" spans="1:29" ht="18.75" x14ac:dyDescent="0.25">
      <c r="A177" s="1362"/>
      <c r="B177" s="1365"/>
      <c r="C177" s="475"/>
      <c r="D177" s="457"/>
      <c r="E177" s="457"/>
      <c r="F177" s="457"/>
      <c r="G177" s="457"/>
      <c r="H177" s="457"/>
      <c r="I177" s="457"/>
      <c r="J177" s="457"/>
      <c r="K177" s="457"/>
      <c r="L177" s="457"/>
      <c r="M177" s="457"/>
      <c r="N177" s="457"/>
      <c r="O177" s="457"/>
      <c r="P177" s="457"/>
      <c r="Q177" s="459"/>
      <c r="R177" s="459"/>
      <c r="S177" s="459"/>
      <c r="T177" s="460"/>
      <c r="U177" s="461">
        <f t="shared" si="8"/>
        <v>0</v>
      </c>
      <c r="V177" s="462">
        <f t="shared" si="9"/>
        <v>0</v>
      </c>
      <c r="W177" s="462">
        <f t="shared" si="10"/>
        <v>0</v>
      </c>
      <c r="X177" s="463">
        <f t="shared" si="11"/>
        <v>0</v>
      </c>
      <c r="Y177" s="1356"/>
      <c r="Z177" s="1359"/>
      <c r="AA177" s="1359"/>
      <c r="AB177" s="1359"/>
      <c r="AC177" s="1347"/>
    </row>
    <row r="178" spans="1:29" ht="18.75" x14ac:dyDescent="0.25">
      <c r="A178" s="1362"/>
      <c r="B178" s="1365"/>
      <c r="C178" s="475"/>
      <c r="D178" s="464"/>
      <c r="E178" s="464"/>
      <c r="F178" s="464"/>
      <c r="G178" s="464"/>
      <c r="H178" s="464"/>
      <c r="I178" s="464"/>
      <c r="J178" s="464"/>
      <c r="K178" s="464"/>
      <c r="L178" s="464"/>
      <c r="M178" s="464"/>
      <c r="N178" s="464"/>
      <c r="O178" s="464"/>
      <c r="P178" s="464"/>
      <c r="Q178" s="465"/>
      <c r="R178" s="465"/>
      <c r="S178" s="465"/>
      <c r="T178" s="466"/>
      <c r="U178" s="461">
        <f t="shared" si="8"/>
        <v>0</v>
      </c>
      <c r="V178" s="462">
        <f t="shared" si="9"/>
        <v>0</v>
      </c>
      <c r="W178" s="462">
        <f t="shared" si="10"/>
        <v>0</v>
      </c>
      <c r="X178" s="463">
        <f t="shared" si="11"/>
        <v>0</v>
      </c>
      <c r="Y178" s="1356"/>
      <c r="Z178" s="1359"/>
      <c r="AA178" s="1359"/>
      <c r="AB178" s="1359"/>
      <c r="AC178" s="1347"/>
    </row>
    <row r="179" spans="1:29" ht="18.75" x14ac:dyDescent="0.25">
      <c r="A179" s="1362"/>
      <c r="B179" s="1365"/>
      <c r="C179" s="475"/>
      <c r="D179" s="457"/>
      <c r="E179" s="457"/>
      <c r="F179" s="457"/>
      <c r="G179" s="457"/>
      <c r="H179" s="457"/>
      <c r="I179" s="457"/>
      <c r="J179" s="457"/>
      <c r="K179" s="457"/>
      <c r="L179" s="457"/>
      <c r="M179" s="457"/>
      <c r="N179" s="457"/>
      <c r="O179" s="457"/>
      <c r="P179" s="457"/>
      <c r="Q179" s="459"/>
      <c r="R179" s="459"/>
      <c r="S179" s="459"/>
      <c r="T179" s="460"/>
      <c r="U179" s="461">
        <f t="shared" si="8"/>
        <v>0</v>
      </c>
      <c r="V179" s="462">
        <f t="shared" si="9"/>
        <v>0</v>
      </c>
      <c r="W179" s="462">
        <f t="shared" si="10"/>
        <v>0</v>
      </c>
      <c r="X179" s="463">
        <f t="shared" si="11"/>
        <v>0</v>
      </c>
      <c r="Y179" s="1356"/>
      <c r="Z179" s="1359"/>
      <c r="AA179" s="1359"/>
      <c r="AB179" s="1359"/>
      <c r="AC179" s="1347"/>
    </row>
    <row r="180" spans="1:29" ht="18.75" x14ac:dyDescent="0.25">
      <c r="A180" s="1362"/>
      <c r="B180" s="1365"/>
      <c r="C180" s="475"/>
      <c r="D180" s="464"/>
      <c r="E180" s="464"/>
      <c r="F180" s="464"/>
      <c r="G180" s="464"/>
      <c r="H180" s="464"/>
      <c r="I180" s="464"/>
      <c r="J180" s="464"/>
      <c r="K180" s="464"/>
      <c r="L180" s="464"/>
      <c r="M180" s="464"/>
      <c r="N180" s="464"/>
      <c r="O180" s="464"/>
      <c r="P180" s="464"/>
      <c r="Q180" s="465"/>
      <c r="R180" s="465"/>
      <c r="S180" s="465"/>
      <c r="T180" s="466"/>
      <c r="U180" s="461">
        <f t="shared" si="8"/>
        <v>0</v>
      </c>
      <c r="V180" s="462">
        <f t="shared" si="9"/>
        <v>0</v>
      </c>
      <c r="W180" s="462">
        <f t="shared" si="10"/>
        <v>0</v>
      </c>
      <c r="X180" s="463">
        <f t="shared" si="11"/>
        <v>0</v>
      </c>
      <c r="Y180" s="1356"/>
      <c r="Z180" s="1359"/>
      <c r="AA180" s="1359"/>
      <c r="AB180" s="1359"/>
      <c r="AC180" s="1347"/>
    </row>
    <row r="181" spans="1:29" ht="18.75" x14ac:dyDescent="0.25">
      <c r="A181" s="1362"/>
      <c r="B181" s="1365"/>
      <c r="C181" s="475"/>
      <c r="D181" s="457"/>
      <c r="E181" s="457"/>
      <c r="F181" s="457"/>
      <c r="G181" s="457"/>
      <c r="H181" s="457"/>
      <c r="I181" s="457"/>
      <c r="J181" s="457"/>
      <c r="K181" s="457"/>
      <c r="L181" s="457"/>
      <c r="M181" s="457"/>
      <c r="N181" s="457"/>
      <c r="O181" s="457"/>
      <c r="P181" s="457"/>
      <c r="Q181" s="459"/>
      <c r="R181" s="459"/>
      <c r="S181" s="459"/>
      <c r="T181" s="460"/>
      <c r="U181" s="461">
        <f t="shared" si="8"/>
        <v>0</v>
      </c>
      <c r="V181" s="462">
        <f t="shared" si="9"/>
        <v>0</v>
      </c>
      <c r="W181" s="462">
        <f t="shared" si="10"/>
        <v>0</v>
      </c>
      <c r="X181" s="463">
        <f t="shared" si="11"/>
        <v>0</v>
      </c>
      <c r="Y181" s="1356"/>
      <c r="Z181" s="1359"/>
      <c r="AA181" s="1359"/>
      <c r="AB181" s="1359"/>
      <c r="AC181" s="1347"/>
    </row>
    <row r="182" spans="1:29" ht="18.75" x14ac:dyDescent="0.25">
      <c r="A182" s="1362"/>
      <c r="B182" s="1365"/>
      <c r="C182" s="475"/>
      <c r="D182" s="464"/>
      <c r="E182" s="464"/>
      <c r="F182" s="464"/>
      <c r="G182" s="464"/>
      <c r="H182" s="464"/>
      <c r="I182" s="464"/>
      <c r="J182" s="464"/>
      <c r="K182" s="464"/>
      <c r="L182" s="464"/>
      <c r="M182" s="464"/>
      <c r="N182" s="464"/>
      <c r="O182" s="464"/>
      <c r="P182" s="464"/>
      <c r="Q182" s="465"/>
      <c r="R182" s="465"/>
      <c r="S182" s="465"/>
      <c r="T182" s="466"/>
      <c r="U182" s="461">
        <f t="shared" si="8"/>
        <v>0</v>
      </c>
      <c r="V182" s="462">
        <f t="shared" si="9"/>
        <v>0</v>
      </c>
      <c r="W182" s="462">
        <f t="shared" si="10"/>
        <v>0</v>
      </c>
      <c r="X182" s="463">
        <f t="shared" si="11"/>
        <v>0</v>
      </c>
      <c r="Y182" s="1356"/>
      <c r="Z182" s="1359"/>
      <c r="AA182" s="1359"/>
      <c r="AB182" s="1359"/>
      <c r="AC182" s="1347"/>
    </row>
    <row r="183" spans="1:29" ht="18.75" x14ac:dyDescent="0.25">
      <c r="A183" s="1362"/>
      <c r="B183" s="1365"/>
      <c r="C183" s="475"/>
      <c r="D183" s="457"/>
      <c r="E183" s="457"/>
      <c r="F183" s="457"/>
      <c r="G183" s="457"/>
      <c r="H183" s="457"/>
      <c r="I183" s="457"/>
      <c r="J183" s="457"/>
      <c r="K183" s="457"/>
      <c r="L183" s="457"/>
      <c r="M183" s="457"/>
      <c r="N183" s="457"/>
      <c r="O183" s="457"/>
      <c r="P183" s="457"/>
      <c r="Q183" s="459"/>
      <c r="R183" s="459"/>
      <c r="S183" s="459"/>
      <c r="T183" s="460"/>
      <c r="U183" s="461">
        <f t="shared" si="8"/>
        <v>0</v>
      </c>
      <c r="V183" s="462">
        <f t="shared" si="9"/>
        <v>0</v>
      </c>
      <c r="W183" s="462">
        <f t="shared" si="10"/>
        <v>0</v>
      </c>
      <c r="X183" s="463">
        <f t="shared" si="11"/>
        <v>0</v>
      </c>
      <c r="Y183" s="1356"/>
      <c r="Z183" s="1359"/>
      <c r="AA183" s="1359"/>
      <c r="AB183" s="1359"/>
      <c r="AC183" s="1347"/>
    </row>
    <row r="184" spans="1:29" ht="18.75" x14ac:dyDescent="0.25">
      <c r="A184" s="1362"/>
      <c r="B184" s="1365"/>
      <c r="C184" s="475"/>
      <c r="D184" s="464"/>
      <c r="E184" s="464"/>
      <c r="F184" s="464"/>
      <c r="G184" s="464"/>
      <c r="H184" s="464"/>
      <c r="I184" s="464"/>
      <c r="J184" s="464"/>
      <c r="K184" s="464"/>
      <c r="L184" s="464"/>
      <c r="M184" s="464"/>
      <c r="N184" s="464"/>
      <c r="O184" s="464"/>
      <c r="P184" s="464"/>
      <c r="Q184" s="465"/>
      <c r="R184" s="465"/>
      <c r="S184" s="465"/>
      <c r="T184" s="466"/>
      <c r="U184" s="461">
        <f t="shared" si="8"/>
        <v>0</v>
      </c>
      <c r="V184" s="462">
        <f t="shared" si="9"/>
        <v>0</v>
      </c>
      <c r="W184" s="462">
        <f t="shared" si="10"/>
        <v>0</v>
      </c>
      <c r="X184" s="463">
        <f t="shared" si="11"/>
        <v>0</v>
      </c>
      <c r="Y184" s="1356"/>
      <c r="Z184" s="1359"/>
      <c r="AA184" s="1359"/>
      <c r="AB184" s="1359"/>
      <c r="AC184" s="1347"/>
    </row>
    <row r="185" spans="1:29" ht="18.75" x14ac:dyDescent="0.25">
      <c r="A185" s="1362"/>
      <c r="B185" s="1365"/>
      <c r="C185" s="475"/>
      <c r="D185" s="457"/>
      <c r="E185" s="457"/>
      <c r="F185" s="457"/>
      <c r="G185" s="457"/>
      <c r="H185" s="457"/>
      <c r="I185" s="457"/>
      <c r="J185" s="457"/>
      <c r="K185" s="457"/>
      <c r="L185" s="457"/>
      <c r="M185" s="457"/>
      <c r="N185" s="457"/>
      <c r="O185" s="457"/>
      <c r="P185" s="457"/>
      <c r="Q185" s="459"/>
      <c r="R185" s="459"/>
      <c r="S185" s="459"/>
      <c r="T185" s="460"/>
      <c r="U185" s="461">
        <f t="shared" si="8"/>
        <v>0</v>
      </c>
      <c r="V185" s="462">
        <f t="shared" si="9"/>
        <v>0</v>
      </c>
      <c r="W185" s="462">
        <f t="shared" si="10"/>
        <v>0</v>
      </c>
      <c r="X185" s="463">
        <f t="shared" si="11"/>
        <v>0</v>
      </c>
      <c r="Y185" s="1356"/>
      <c r="Z185" s="1359"/>
      <c r="AA185" s="1359"/>
      <c r="AB185" s="1359"/>
      <c r="AC185" s="1347"/>
    </row>
    <row r="186" spans="1:29" ht="18.75" x14ac:dyDescent="0.25">
      <c r="A186" s="1362"/>
      <c r="B186" s="1365"/>
      <c r="C186" s="475"/>
      <c r="D186" s="464"/>
      <c r="E186" s="464"/>
      <c r="F186" s="464"/>
      <c r="G186" s="464"/>
      <c r="H186" s="464"/>
      <c r="I186" s="464"/>
      <c r="J186" s="464"/>
      <c r="K186" s="464"/>
      <c r="L186" s="464"/>
      <c r="M186" s="464"/>
      <c r="N186" s="464"/>
      <c r="O186" s="464"/>
      <c r="P186" s="464"/>
      <c r="Q186" s="465"/>
      <c r="R186" s="465"/>
      <c r="S186" s="465"/>
      <c r="T186" s="466"/>
      <c r="U186" s="461">
        <f t="shared" si="8"/>
        <v>0</v>
      </c>
      <c r="V186" s="462">
        <f t="shared" si="9"/>
        <v>0</v>
      </c>
      <c r="W186" s="462">
        <f t="shared" si="10"/>
        <v>0</v>
      </c>
      <c r="X186" s="463">
        <f t="shared" si="11"/>
        <v>0</v>
      </c>
      <c r="Y186" s="1356"/>
      <c r="Z186" s="1359"/>
      <c r="AA186" s="1359"/>
      <c r="AB186" s="1359"/>
      <c r="AC186" s="1347"/>
    </row>
    <row r="187" spans="1:29" ht="18.75" x14ac:dyDescent="0.25">
      <c r="A187" s="1362"/>
      <c r="B187" s="1365"/>
      <c r="C187" s="475"/>
      <c r="D187" s="457"/>
      <c r="E187" s="457"/>
      <c r="F187" s="457"/>
      <c r="G187" s="457"/>
      <c r="H187" s="457"/>
      <c r="I187" s="457"/>
      <c r="J187" s="457"/>
      <c r="K187" s="457"/>
      <c r="L187" s="457"/>
      <c r="M187" s="457"/>
      <c r="N187" s="457"/>
      <c r="O187" s="457"/>
      <c r="P187" s="457"/>
      <c r="Q187" s="459"/>
      <c r="R187" s="459"/>
      <c r="S187" s="459"/>
      <c r="T187" s="460"/>
      <c r="U187" s="461">
        <f t="shared" si="8"/>
        <v>0</v>
      </c>
      <c r="V187" s="462">
        <f t="shared" si="9"/>
        <v>0</v>
      </c>
      <c r="W187" s="462">
        <f t="shared" si="10"/>
        <v>0</v>
      </c>
      <c r="X187" s="463">
        <f t="shared" si="11"/>
        <v>0</v>
      </c>
      <c r="Y187" s="1356"/>
      <c r="Z187" s="1359"/>
      <c r="AA187" s="1359"/>
      <c r="AB187" s="1359"/>
      <c r="AC187" s="1347"/>
    </row>
    <row r="188" spans="1:29" ht="18.75" x14ac:dyDescent="0.25">
      <c r="A188" s="1362"/>
      <c r="B188" s="1365"/>
      <c r="C188" s="475"/>
      <c r="D188" s="464"/>
      <c r="E188" s="464"/>
      <c r="F188" s="464"/>
      <c r="G188" s="464"/>
      <c r="H188" s="464"/>
      <c r="I188" s="464"/>
      <c r="J188" s="464"/>
      <c r="K188" s="464"/>
      <c r="L188" s="464"/>
      <c r="M188" s="464"/>
      <c r="N188" s="464"/>
      <c r="O188" s="464"/>
      <c r="P188" s="464"/>
      <c r="Q188" s="465"/>
      <c r="R188" s="465"/>
      <c r="S188" s="465"/>
      <c r="T188" s="466"/>
      <c r="U188" s="461">
        <f t="shared" si="8"/>
        <v>0</v>
      </c>
      <c r="V188" s="462">
        <f t="shared" si="9"/>
        <v>0</v>
      </c>
      <c r="W188" s="462">
        <f t="shared" si="10"/>
        <v>0</v>
      </c>
      <c r="X188" s="463">
        <f t="shared" si="11"/>
        <v>0</v>
      </c>
      <c r="Y188" s="1356"/>
      <c r="Z188" s="1359"/>
      <c r="AA188" s="1359"/>
      <c r="AB188" s="1359"/>
      <c r="AC188" s="1347"/>
    </row>
    <row r="189" spans="1:29" ht="18.75" x14ac:dyDescent="0.25">
      <c r="A189" s="1362"/>
      <c r="B189" s="1365"/>
      <c r="C189" s="475"/>
      <c r="D189" s="457"/>
      <c r="E189" s="457"/>
      <c r="F189" s="457"/>
      <c r="G189" s="457"/>
      <c r="H189" s="457"/>
      <c r="I189" s="457"/>
      <c r="J189" s="457"/>
      <c r="K189" s="457"/>
      <c r="L189" s="457"/>
      <c r="M189" s="457"/>
      <c r="N189" s="457"/>
      <c r="O189" s="457"/>
      <c r="P189" s="457"/>
      <c r="Q189" s="459"/>
      <c r="R189" s="459"/>
      <c r="S189" s="459"/>
      <c r="T189" s="460"/>
      <c r="U189" s="461">
        <f t="shared" si="8"/>
        <v>0</v>
      </c>
      <c r="V189" s="462">
        <f t="shared" si="9"/>
        <v>0</v>
      </c>
      <c r="W189" s="462">
        <f t="shared" si="10"/>
        <v>0</v>
      </c>
      <c r="X189" s="463">
        <f t="shared" si="11"/>
        <v>0</v>
      </c>
      <c r="Y189" s="1356"/>
      <c r="Z189" s="1359"/>
      <c r="AA189" s="1359"/>
      <c r="AB189" s="1359"/>
      <c r="AC189" s="1347"/>
    </row>
    <row r="190" spans="1:29" ht="18.75" x14ac:dyDescent="0.25">
      <c r="A190" s="1362"/>
      <c r="B190" s="1365"/>
      <c r="C190" s="475"/>
      <c r="D190" s="464"/>
      <c r="E190" s="464"/>
      <c r="F190" s="464"/>
      <c r="G190" s="464"/>
      <c r="H190" s="464"/>
      <c r="I190" s="464"/>
      <c r="J190" s="464"/>
      <c r="K190" s="464"/>
      <c r="L190" s="464"/>
      <c r="M190" s="464"/>
      <c r="N190" s="464"/>
      <c r="O190" s="464"/>
      <c r="P190" s="464"/>
      <c r="Q190" s="465"/>
      <c r="R190" s="465"/>
      <c r="S190" s="465"/>
      <c r="T190" s="466"/>
      <c r="U190" s="461">
        <f t="shared" si="8"/>
        <v>0</v>
      </c>
      <c r="V190" s="462">
        <f t="shared" si="9"/>
        <v>0</v>
      </c>
      <c r="W190" s="462">
        <f t="shared" si="10"/>
        <v>0</v>
      </c>
      <c r="X190" s="463">
        <f t="shared" si="11"/>
        <v>0</v>
      </c>
      <c r="Y190" s="1356"/>
      <c r="Z190" s="1359"/>
      <c r="AA190" s="1359"/>
      <c r="AB190" s="1359"/>
      <c r="AC190" s="1347"/>
    </row>
    <row r="191" spans="1:29" ht="19.5" thickBot="1" x14ac:dyDescent="0.3">
      <c r="A191" s="1363"/>
      <c r="B191" s="1366"/>
      <c r="C191" s="476"/>
      <c r="D191" s="468"/>
      <c r="E191" s="468"/>
      <c r="F191" s="468"/>
      <c r="G191" s="468"/>
      <c r="H191" s="468"/>
      <c r="I191" s="468"/>
      <c r="J191" s="468"/>
      <c r="K191" s="468"/>
      <c r="L191" s="468"/>
      <c r="M191" s="468"/>
      <c r="N191" s="468"/>
      <c r="O191" s="468"/>
      <c r="P191" s="468"/>
      <c r="Q191" s="469"/>
      <c r="R191" s="469"/>
      <c r="S191" s="469"/>
      <c r="T191" s="470"/>
      <c r="U191" s="471">
        <f t="shared" si="8"/>
        <v>0</v>
      </c>
      <c r="V191" s="472">
        <f t="shared" si="9"/>
        <v>0</v>
      </c>
      <c r="W191" s="472">
        <f t="shared" si="10"/>
        <v>0</v>
      </c>
      <c r="X191" s="473">
        <f t="shared" si="11"/>
        <v>0</v>
      </c>
      <c r="Y191" s="1357"/>
      <c r="Z191" s="1360"/>
      <c r="AA191" s="1360"/>
      <c r="AB191" s="1360"/>
      <c r="AC191" s="1348"/>
    </row>
    <row r="192" spans="1:29" ht="18.75" x14ac:dyDescent="0.25">
      <c r="A192" s="1361">
        <v>10</v>
      </c>
      <c r="B192" s="1364"/>
      <c r="C192" s="474"/>
      <c r="D192" s="449"/>
      <c r="E192" s="450"/>
      <c r="F192" s="450"/>
      <c r="G192" s="450"/>
      <c r="H192" s="450"/>
      <c r="I192" s="450"/>
      <c r="J192" s="450"/>
      <c r="K192" s="450"/>
      <c r="L192" s="450"/>
      <c r="M192" s="450"/>
      <c r="N192" s="450"/>
      <c r="O192" s="450"/>
      <c r="P192" s="450"/>
      <c r="Q192" s="451"/>
      <c r="R192" s="451"/>
      <c r="S192" s="451"/>
      <c r="T192" s="452"/>
      <c r="U192" s="453">
        <f t="shared" si="8"/>
        <v>0</v>
      </c>
      <c r="V192" s="454">
        <f t="shared" si="9"/>
        <v>0</v>
      </c>
      <c r="W192" s="454">
        <f t="shared" si="10"/>
        <v>0</v>
      </c>
      <c r="X192" s="455">
        <f t="shared" si="11"/>
        <v>0</v>
      </c>
      <c r="Y192" s="1355">
        <f>SUM(U192:U211)</f>
        <v>0</v>
      </c>
      <c r="Z192" s="1358">
        <f>SUM(V192:V211)</f>
        <v>0</v>
      </c>
      <c r="AA192" s="1358">
        <f>SUM(W192:W211)</f>
        <v>0</v>
      </c>
      <c r="AB192" s="1358">
        <f>SUM(X192:X211)</f>
        <v>0</v>
      </c>
      <c r="AC192" s="1346">
        <f>MAX(Y192:AB211)</f>
        <v>0</v>
      </c>
    </row>
    <row r="193" spans="1:29" ht="18.75" x14ac:dyDescent="0.25">
      <c r="A193" s="1362"/>
      <c r="B193" s="1365"/>
      <c r="C193" s="475"/>
      <c r="D193" s="457"/>
      <c r="E193" s="458"/>
      <c r="F193" s="458"/>
      <c r="G193" s="458"/>
      <c r="H193" s="458"/>
      <c r="I193" s="458"/>
      <c r="J193" s="458"/>
      <c r="K193" s="458"/>
      <c r="L193" s="458"/>
      <c r="M193" s="458"/>
      <c r="N193" s="458"/>
      <c r="O193" s="458"/>
      <c r="P193" s="458"/>
      <c r="Q193" s="459"/>
      <c r="R193" s="459"/>
      <c r="S193" s="459"/>
      <c r="T193" s="460"/>
      <c r="U193" s="461">
        <f t="shared" si="8"/>
        <v>0</v>
      </c>
      <c r="V193" s="462">
        <f t="shared" si="9"/>
        <v>0</v>
      </c>
      <c r="W193" s="462">
        <f t="shared" si="10"/>
        <v>0</v>
      </c>
      <c r="X193" s="463">
        <f t="shared" si="11"/>
        <v>0</v>
      </c>
      <c r="Y193" s="1356"/>
      <c r="Z193" s="1359"/>
      <c r="AA193" s="1359"/>
      <c r="AB193" s="1359"/>
      <c r="AC193" s="1347"/>
    </row>
    <row r="194" spans="1:29" ht="18.75" x14ac:dyDescent="0.25">
      <c r="A194" s="1362"/>
      <c r="B194" s="1365"/>
      <c r="C194" s="475"/>
      <c r="D194" s="464"/>
      <c r="E194" s="464"/>
      <c r="F194" s="464"/>
      <c r="G194" s="464"/>
      <c r="H194" s="464"/>
      <c r="I194" s="464"/>
      <c r="J194" s="464"/>
      <c r="K194" s="464"/>
      <c r="L194" s="464"/>
      <c r="M194" s="464"/>
      <c r="N194" s="464"/>
      <c r="O194" s="464"/>
      <c r="P194" s="464"/>
      <c r="Q194" s="465"/>
      <c r="R194" s="465"/>
      <c r="S194" s="465"/>
      <c r="T194" s="466"/>
      <c r="U194" s="461">
        <f t="shared" si="8"/>
        <v>0</v>
      </c>
      <c r="V194" s="462">
        <f t="shared" si="9"/>
        <v>0</v>
      </c>
      <c r="W194" s="462">
        <f t="shared" si="10"/>
        <v>0</v>
      </c>
      <c r="X194" s="463">
        <f t="shared" si="11"/>
        <v>0</v>
      </c>
      <c r="Y194" s="1356"/>
      <c r="Z194" s="1359"/>
      <c r="AA194" s="1359"/>
      <c r="AB194" s="1359"/>
      <c r="AC194" s="1347"/>
    </row>
    <row r="195" spans="1:29" ht="18.75" x14ac:dyDescent="0.25">
      <c r="A195" s="1362"/>
      <c r="B195" s="1365"/>
      <c r="C195" s="475"/>
      <c r="D195" s="457"/>
      <c r="E195" s="457"/>
      <c r="F195" s="457"/>
      <c r="G195" s="457"/>
      <c r="H195" s="457"/>
      <c r="I195" s="457"/>
      <c r="J195" s="457"/>
      <c r="K195" s="457"/>
      <c r="L195" s="457"/>
      <c r="M195" s="457"/>
      <c r="N195" s="457"/>
      <c r="O195" s="457"/>
      <c r="P195" s="457"/>
      <c r="Q195" s="459"/>
      <c r="R195" s="459"/>
      <c r="S195" s="459"/>
      <c r="T195" s="460"/>
      <c r="U195" s="461">
        <f t="shared" si="8"/>
        <v>0</v>
      </c>
      <c r="V195" s="462">
        <f t="shared" si="9"/>
        <v>0</v>
      </c>
      <c r="W195" s="462">
        <f t="shared" si="10"/>
        <v>0</v>
      </c>
      <c r="X195" s="463">
        <f t="shared" si="11"/>
        <v>0</v>
      </c>
      <c r="Y195" s="1356"/>
      <c r="Z195" s="1359"/>
      <c r="AA195" s="1359"/>
      <c r="AB195" s="1359"/>
      <c r="AC195" s="1347"/>
    </row>
    <row r="196" spans="1:29" ht="18.75" x14ac:dyDescent="0.25">
      <c r="A196" s="1362"/>
      <c r="B196" s="1365"/>
      <c r="C196" s="475"/>
      <c r="D196" s="464"/>
      <c r="E196" s="464"/>
      <c r="F196" s="464"/>
      <c r="G196" s="464"/>
      <c r="H196" s="464"/>
      <c r="I196" s="464"/>
      <c r="J196" s="464"/>
      <c r="K196" s="464"/>
      <c r="L196" s="464"/>
      <c r="M196" s="464"/>
      <c r="N196" s="464"/>
      <c r="O196" s="464"/>
      <c r="P196" s="464"/>
      <c r="Q196" s="465"/>
      <c r="R196" s="465"/>
      <c r="S196" s="465"/>
      <c r="T196" s="466"/>
      <c r="U196" s="461">
        <f t="shared" si="8"/>
        <v>0</v>
      </c>
      <c r="V196" s="462">
        <f t="shared" si="9"/>
        <v>0</v>
      </c>
      <c r="W196" s="462">
        <f t="shared" si="10"/>
        <v>0</v>
      </c>
      <c r="X196" s="463">
        <f t="shared" si="11"/>
        <v>0</v>
      </c>
      <c r="Y196" s="1356"/>
      <c r="Z196" s="1359"/>
      <c r="AA196" s="1359"/>
      <c r="AB196" s="1359"/>
      <c r="AC196" s="1347"/>
    </row>
    <row r="197" spans="1:29" ht="18.75" x14ac:dyDescent="0.25">
      <c r="A197" s="1362"/>
      <c r="B197" s="1365"/>
      <c r="C197" s="475"/>
      <c r="D197" s="457"/>
      <c r="E197" s="457"/>
      <c r="F197" s="457"/>
      <c r="G197" s="457"/>
      <c r="H197" s="457"/>
      <c r="I197" s="457"/>
      <c r="J197" s="457"/>
      <c r="K197" s="457"/>
      <c r="L197" s="457"/>
      <c r="M197" s="457"/>
      <c r="N197" s="457"/>
      <c r="O197" s="457"/>
      <c r="P197" s="457"/>
      <c r="Q197" s="459"/>
      <c r="R197" s="459"/>
      <c r="S197" s="459"/>
      <c r="T197" s="460"/>
      <c r="U197" s="461">
        <f t="shared" si="8"/>
        <v>0</v>
      </c>
      <c r="V197" s="462">
        <f t="shared" si="9"/>
        <v>0</v>
      </c>
      <c r="W197" s="462">
        <f t="shared" si="10"/>
        <v>0</v>
      </c>
      <c r="X197" s="463">
        <f t="shared" si="11"/>
        <v>0</v>
      </c>
      <c r="Y197" s="1356"/>
      <c r="Z197" s="1359"/>
      <c r="AA197" s="1359"/>
      <c r="AB197" s="1359"/>
      <c r="AC197" s="1347"/>
    </row>
    <row r="198" spans="1:29" ht="18.75" x14ac:dyDescent="0.25">
      <c r="A198" s="1362"/>
      <c r="B198" s="1365"/>
      <c r="C198" s="475"/>
      <c r="D198" s="464"/>
      <c r="E198" s="464"/>
      <c r="F198" s="464"/>
      <c r="G198" s="464"/>
      <c r="H198" s="464"/>
      <c r="I198" s="464"/>
      <c r="J198" s="464"/>
      <c r="K198" s="464"/>
      <c r="L198" s="464"/>
      <c r="M198" s="464"/>
      <c r="N198" s="464"/>
      <c r="O198" s="464"/>
      <c r="P198" s="464"/>
      <c r="Q198" s="465"/>
      <c r="R198" s="465"/>
      <c r="S198" s="465"/>
      <c r="T198" s="466"/>
      <c r="U198" s="461">
        <f t="shared" si="8"/>
        <v>0</v>
      </c>
      <c r="V198" s="462">
        <f t="shared" si="9"/>
        <v>0</v>
      </c>
      <c r="W198" s="462">
        <f t="shared" si="10"/>
        <v>0</v>
      </c>
      <c r="X198" s="463">
        <f t="shared" si="11"/>
        <v>0</v>
      </c>
      <c r="Y198" s="1356"/>
      <c r="Z198" s="1359"/>
      <c r="AA198" s="1359"/>
      <c r="AB198" s="1359"/>
      <c r="AC198" s="1347"/>
    </row>
    <row r="199" spans="1:29" ht="18.75" x14ac:dyDescent="0.25">
      <c r="A199" s="1362"/>
      <c r="B199" s="1365"/>
      <c r="C199" s="475"/>
      <c r="D199" s="457"/>
      <c r="E199" s="457"/>
      <c r="F199" s="457"/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59"/>
      <c r="R199" s="459"/>
      <c r="S199" s="459"/>
      <c r="T199" s="460"/>
      <c r="U199" s="461">
        <f t="shared" si="8"/>
        <v>0</v>
      </c>
      <c r="V199" s="462">
        <f t="shared" si="9"/>
        <v>0</v>
      </c>
      <c r="W199" s="462">
        <f t="shared" si="10"/>
        <v>0</v>
      </c>
      <c r="X199" s="463">
        <f t="shared" si="11"/>
        <v>0</v>
      </c>
      <c r="Y199" s="1356"/>
      <c r="Z199" s="1359"/>
      <c r="AA199" s="1359"/>
      <c r="AB199" s="1359"/>
      <c r="AC199" s="1347"/>
    </row>
    <row r="200" spans="1:29" ht="18.75" x14ac:dyDescent="0.25">
      <c r="A200" s="1362"/>
      <c r="B200" s="1365"/>
      <c r="C200" s="475"/>
      <c r="D200" s="464"/>
      <c r="E200" s="464"/>
      <c r="F200" s="464"/>
      <c r="G200" s="464"/>
      <c r="H200" s="464"/>
      <c r="I200" s="464"/>
      <c r="J200" s="464"/>
      <c r="K200" s="464"/>
      <c r="L200" s="464"/>
      <c r="M200" s="464"/>
      <c r="N200" s="464"/>
      <c r="O200" s="464"/>
      <c r="P200" s="464"/>
      <c r="Q200" s="465"/>
      <c r="R200" s="465"/>
      <c r="S200" s="465"/>
      <c r="T200" s="466"/>
      <c r="U200" s="461">
        <f t="shared" si="8"/>
        <v>0</v>
      </c>
      <c r="V200" s="462">
        <f t="shared" si="9"/>
        <v>0</v>
      </c>
      <c r="W200" s="462">
        <f t="shared" si="10"/>
        <v>0</v>
      </c>
      <c r="X200" s="463">
        <f t="shared" si="11"/>
        <v>0</v>
      </c>
      <c r="Y200" s="1356"/>
      <c r="Z200" s="1359"/>
      <c r="AA200" s="1359"/>
      <c r="AB200" s="1359"/>
      <c r="AC200" s="1347"/>
    </row>
    <row r="201" spans="1:29" ht="18.75" x14ac:dyDescent="0.25">
      <c r="A201" s="1362"/>
      <c r="B201" s="1365"/>
      <c r="C201" s="475"/>
      <c r="D201" s="457"/>
      <c r="E201" s="457"/>
      <c r="F201" s="457"/>
      <c r="G201" s="457"/>
      <c r="H201" s="457"/>
      <c r="I201" s="457"/>
      <c r="J201" s="457"/>
      <c r="K201" s="457"/>
      <c r="L201" s="457"/>
      <c r="M201" s="457"/>
      <c r="N201" s="457"/>
      <c r="O201" s="457"/>
      <c r="P201" s="457"/>
      <c r="Q201" s="459"/>
      <c r="R201" s="459"/>
      <c r="S201" s="459"/>
      <c r="T201" s="460"/>
      <c r="U201" s="461">
        <f t="shared" si="8"/>
        <v>0</v>
      </c>
      <c r="V201" s="462">
        <f t="shared" si="9"/>
        <v>0</v>
      </c>
      <c r="W201" s="462">
        <f t="shared" si="10"/>
        <v>0</v>
      </c>
      <c r="X201" s="463">
        <f t="shared" si="11"/>
        <v>0</v>
      </c>
      <c r="Y201" s="1356"/>
      <c r="Z201" s="1359"/>
      <c r="AA201" s="1359"/>
      <c r="AB201" s="1359"/>
      <c r="AC201" s="1347"/>
    </row>
    <row r="202" spans="1:29" ht="18.75" x14ac:dyDescent="0.25">
      <c r="A202" s="1362"/>
      <c r="B202" s="1365"/>
      <c r="C202" s="475"/>
      <c r="D202" s="464"/>
      <c r="E202" s="464"/>
      <c r="F202" s="464"/>
      <c r="G202" s="464"/>
      <c r="H202" s="464"/>
      <c r="I202" s="464"/>
      <c r="J202" s="464"/>
      <c r="K202" s="464"/>
      <c r="L202" s="464"/>
      <c r="M202" s="464"/>
      <c r="N202" s="464"/>
      <c r="O202" s="464"/>
      <c r="P202" s="464"/>
      <c r="Q202" s="465"/>
      <c r="R202" s="465"/>
      <c r="S202" s="465"/>
      <c r="T202" s="466"/>
      <c r="U202" s="461">
        <f t="shared" si="8"/>
        <v>0</v>
      </c>
      <c r="V202" s="462">
        <f t="shared" si="9"/>
        <v>0</v>
      </c>
      <c r="W202" s="462">
        <f t="shared" si="10"/>
        <v>0</v>
      </c>
      <c r="X202" s="463">
        <f t="shared" si="11"/>
        <v>0</v>
      </c>
      <c r="Y202" s="1356"/>
      <c r="Z202" s="1359"/>
      <c r="AA202" s="1359"/>
      <c r="AB202" s="1359"/>
      <c r="AC202" s="1347"/>
    </row>
    <row r="203" spans="1:29" ht="18.75" x14ac:dyDescent="0.25">
      <c r="A203" s="1362"/>
      <c r="B203" s="1365"/>
      <c r="C203" s="475"/>
      <c r="D203" s="457"/>
      <c r="E203" s="457"/>
      <c r="F203" s="457"/>
      <c r="G203" s="457"/>
      <c r="H203" s="457"/>
      <c r="I203" s="457"/>
      <c r="J203" s="457"/>
      <c r="K203" s="457"/>
      <c r="L203" s="457"/>
      <c r="M203" s="457"/>
      <c r="N203" s="457"/>
      <c r="O203" s="457"/>
      <c r="P203" s="457"/>
      <c r="Q203" s="459"/>
      <c r="R203" s="459"/>
      <c r="S203" s="459"/>
      <c r="T203" s="460"/>
      <c r="U203" s="461">
        <f t="shared" si="8"/>
        <v>0</v>
      </c>
      <c r="V203" s="462">
        <f t="shared" si="9"/>
        <v>0</v>
      </c>
      <c r="W203" s="462">
        <f t="shared" si="10"/>
        <v>0</v>
      </c>
      <c r="X203" s="463">
        <f t="shared" si="11"/>
        <v>0</v>
      </c>
      <c r="Y203" s="1356"/>
      <c r="Z203" s="1359"/>
      <c r="AA203" s="1359"/>
      <c r="AB203" s="1359"/>
      <c r="AC203" s="1347"/>
    </row>
    <row r="204" spans="1:29" ht="18.75" x14ac:dyDescent="0.25">
      <c r="A204" s="1362"/>
      <c r="B204" s="1365"/>
      <c r="C204" s="475"/>
      <c r="D204" s="464"/>
      <c r="E204" s="464"/>
      <c r="F204" s="464"/>
      <c r="G204" s="464"/>
      <c r="H204" s="464"/>
      <c r="I204" s="464"/>
      <c r="J204" s="464"/>
      <c r="K204" s="464"/>
      <c r="L204" s="464"/>
      <c r="M204" s="464"/>
      <c r="N204" s="464"/>
      <c r="O204" s="464"/>
      <c r="P204" s="464"/>
      <c r="Q204" s="465"/>
      <c r="R204" s="465"/>
      <c r="S204" s="465"/>
      <c r="T204" s="466"/>
      <c r="U204" s="461">
        <f t="shared" ref="U204:U267" si="12">IF(AND(E204=0,F204=0,G204=0),0,IF(AND(E204=0,F204=0),G204,IF(AND(E204=0,G204=0),F204,IF(AND(F204=0,G204=0),E204,IF(E204=0,(F204+G204)/2,IF(F204=0,(E204+G204)/2,IF(G204=0,(E204+F204)/2,(E204+F204+G204)/3)))))))</f>
        <v>0</v>
      </c>
      <c r="V204" s="462">
        <f t="shared" ref="V204:V267" si="13">IF(AND(H204=0,I204=0,J204=0),0,IF(AND(H204=0,I204=0),J204,IF(AND(H204=0,J204=0),I204,IF(AND(I204=0,J204=0),H204,IF(H204=0,(I204+J204)/2,IF(I204=0,(H204+J204)/2,IF(J204=0,(H204+I204)/2,(H204+I204+J204)/3)))))))</f>
        <v>0</v>
      </c>
      <c r="W204" s="462">
        <f t="shared" ref="W204:W267" si="14">IF(AND(K204=0,L204=0,M204=0),0,IF(AND(K204=0,L204=0),M204,IF(AND(K204=0,M204=0),L204,IF(AND(L204=0,M204=0),K204,IF(K204=0,(L204+M204)/2,IF(L204=0,(K204+M204)/2,IF(M204=0,(K204+L204)/2,(K204+L204+M204)/3)))))))</f>
        <v>0</v>
      </c>
      <c r="X204" s="463">
        <f t="shared" ref="X204:X267" si="15">IF(AND(N204=0,O204=0,P204=0),0,IF(AND(N204=0,O204=0),P204,IF(AND(N204=0,P204=0),O204,IF(AND(O204=0,P204=0),N204,IF(N204=0,(O204+P204)/2,IF(O204=0,(N204+P204)/2,IF(P204=0,(N204+O204)/2,(N204+O204+P204)/3)))))))</f>
        <v>0</v>
      </c>
      <c r="Y204" s="1356"/>
      <c r="Z204" s="1359"/>
      <c r="AA204" s="1359"/>
      <c r="AB204" s="1359"/>
      <c r="AC204" s="1347"/>
    </row>
    <row r="205" spans="1:29" ht="18.75" x14ac:dyDescent="0.25">
      <c r="A205" s="1362"/>
      <c r="B205" s="1365"/>
      <c r="C205" s="475"/>
      <c r="D205" s="457"/>
      <c r="E205" s="457"/>
      <c r="F205" s="457"/>
      <c r="G205" s="457"/>
      <c r="H205" s="457"/>
      <c r="I205" s="457"/>
      <c r="J205" s="457"/>
      <c r="K205" s="457"/>
      <c r="L205" s="457"/>
      <c r="M205" s="457"/>
      <c r="N205" s="457"/>
      <c r="O205" s="457"/>
      <c r="P205" s="457"/>
      <c r="Q205" s="459"/>
      <c r="R205" s="459"/>
      <c r="S205" s="459"/>
      <c r="T205" s="460"/>
      <c r="U205" s="461">
        <f t="shared" si="12"/>
        <v>0</v>
      </c>
      <c r="V205" s="462">
        <f t="shared" si="13"/>
        <v>0</v>
      </c>
      <c r="W205" s="462">
        <f t="shared" si="14"/>
        <v>0</v>
      </c>
      <c r="X205" s="463">
        <f t="shared" si="15"/>
        <v>0</v>
      </c>
      <c r="Y205" s="1356"/>
      <c r="Z205" s="1359"/>
      <c r="AA205" s="1359"/>
      <c r="AB205" s="1359"/>
      <c r="AC205" s="1347"/>
    </row>
    <row r="206" spans="1:29" ht="18.75" x14ac:dyDescent="0.25">
      <c r="A206" s="1362"/>
      <c r="B206" s="1365"/>
      <c r="C206" s="475"/>
      <c r="D206" s="464"/>
      <c r="E206" s="464"/>
      <c r="F206" s="464"/>
      <c r="G206" s="464"/>
      <c r="H206" s="464"/>
      <c r="I206" s="464"/>
      <c r="J206" s="464"/>
      <c r="K206" s="464"/>
      <c r="L206" s="464"/>
      <c r="M206" s="464"/>
      <c r="N206" s="464"/>
      <c r="O206" s="464"/>
      <c r="P206" s="464"/>
      <c r="Q206" s="465"/>
      <c r="R206" s="465"/>
      <c r="S206" s="465"/>
      <c r="T206" s="466"/>
      <c r="U206" s="461">
        <f t="shared" si="12"/>
        <v>0</v>
      </c>
      <c r="V206" s="462">
        <f t="shared" si="13"/>
        <v>0</v>
      </c>
      <c r="W206" s="462">
        <f t="shared" si="14"/>
        <v>0</v>
      </c>
      <c r="X206" s="463">
        <f t="shared" si="15"/>
        <v>0</v>
      </c>
      <c r="Y206" s="1356"/>
      <c r="Z206" s="1359"/>
      <c r="AA206" s="1359"/>
      <c r="AB206" s="1359"/>
      <c r="AC206" s="1347"/>
    </row>
    <row r="207" spans="1:29" ht="18.75" x14ac:dyDescent="0.25">
      <c r="A207" s="1362"/>
      <c r="B207" s="1365"/>
      <c r="C207" s="475"/>
      <c r="D207" s="457"/>
      <c r="E207" s="457"/>
      <c r="F207" s="457"/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59"/>
      <c r="R207" s="459"/>
      <c r="S207" s="459"/>
      <c r="T207" s="460"/>
      <c r="U207" s="461">
        <f t="shared" si="12"/>
        <v>0</v>
      </c>
      <c r="V207" s="462">
        <f t="shared" si="13"/>
        <v>0</v>
      </c>
      <c r="W207" s="462">
        <f t="shared" si="14"/>
        <v>0</v>
      </c>
      <c r="X207" s="463">
        <f t="shared" si="15"/>
        <v>0</v>
      </c>
      <c r="Y207" s="1356"/>
      <c r="Z207" s="1359"/>
      <c r="AA207" s="1359"/>
      <c r="AB207" s="1359"/>
      <c r="AC207" s="1347"/>
    </row>
    <row r="208" spans="1:29" ht="18.75" x14ac:dyDescent="0.25">
      <c r="A208" s="1362"/>
      <c r="B208" s="1365"/>
      <c r="C208" s="475"/>
      <c r="D208" s="464"/>
      <c r="E208" s="464"/>
      <c r="F208" s="464"/>
      <c r="G208" s="464"/>
      <c r="H208" s="464"/>
      <c r="I208" s="464"/>
      <c r="J208" s="464"/>
      <c r="K208" s="464"/>
      <c r="L208" s="464"/>
      <c r="M208" s="464"/>
      <c r="N208" s="464"/>
      <c r="O208" s="464"/>
      <c r="P208" s="464"/>
      <c r="Q208" s="465"/>
      <c r="R208" s="465"/>
      <c r="S208" s="465"/>
      <c r="T208" s="466"/>
      <c r="U208" s="461">
        <f t="shared" si="12"/>
        <v>0</v>
      </c>
      <c r="V208" s="462">
        <f t="shared" si="13"/>
        <v>0</v>
      </c>
      <c r="W208" s="462">
        <f t="shared" si="14"/>
        <v>0</v>
      </c>
      <c r="X208" s="463">
        <f t="shared" si="15"/>
        <v>0</v>
      </c>
      <c r="Y208" s="1356"/>
      <c r="Z208" s="1359"/>
      <c r="AA208" s="1359"/>
      <c r="AB208" s="1359"/>
      <c r="AC208" s="1347"/>
    </row>
    <row r="209" spans="1:29" ht="18.75" x14ac:dyDescent="0.25">
      <c r="A209" s="1362"/>
      <c r="B209" s="1365"/>
      <c r="C209" s="475"/>
      <c r="D209" s="457"/>
      <c r="E209" s="457"/>
      <c r="F209" s="457"/>
      <c r="G209" s="457"/>
      <c r="H209" s="457"/>
      <c r="I209" s="457"/>
      <c r="J209" s="457"/>
      <c r="K209" s="457"/>
      <c r="L209" s="457"/>
      <c r="M209" s="457"/>
      <c r="N209" s="457"/>
      <c r="O209" s="457"/>
      <c r="P209" s="457"/>
      <c r="Q209" s="459"/>
      <c r="R209" s="459"/>
      <c r="S209" s="459"/>
      <c r="T209" s="460"/>
      <c r="U209" s="461">
        <f t="shared" si="12"/>
        <v>0</v>
      </c>
      <c r="V209" s="462">
        <f t="shared" si="13"/>
        <v>0</v>
      </c>
      <c r="W209" s="462">
        <f t="shared" si="14"/>
        <v>0</v>
      </c>
      <c r="X209" s="463">
        <f t="shared" si="15"/>
        <v>0</v>
      </c>
      <c r="Y209" s="1356"/>
      <c r="Z209" s="1359"/>
      <c r="AA209" s="1359"/>
      <c r="AB209" s="1359"/>
      <c r="AC209" s="1347"/>
    </row>
    <row r="210" spans="1:29" ht="18.75" x14ac:dyDescent="0.25">
      <c r="A210" s="1362"/>
      <c r="B210" s="1365"/>
      <c r="C210" s="475"/>
      <c r="D210" s="464"/>
      <c r="E210" s="464"/>
      <c r="F210" s="464"/>
      <c r="G210" s="464"/>
      <c r="H210" s="464"/>
      <c r="I210" s="464"/>
      <c r="J210" s="464"/>
      <c r="K210" s="464"/>
      <c r="L210" s="464"/>
      <c r="M210" s="464"/>
      <c r="N210" s="464"/>
      <c r="O210" s="464"/>
      <c r="P210" s="464"/>
      <c r="Q210" s="465"/>
      <c r="R210" s="465"/>
      <c r="S210" s="465"/>
      <c r="T210" s="466"/>
      <c r="U210" s="461">
        <f t="shared" si="12"/>
        <v>0</v>
      </c>
      <c r="V210" s="462">
        <f t="shared" si="13"/>
        <v>0</v>
      </c>
      <c r="W210" s="462">
        <f t="shared" si="14"/>
        <v>0</v>
      </c>
      <c r="X210" s="463">
        <f t="shared" si="15"/>
        <v>0</v>
      </c>
      <c r="Y210" s="1356"/>
      <c r="Z210" s="1359"/>
      <c r="AA210" s="1359"/>
      <c r="AB210" s="1359"/>
      <c r="AC210" s="1347"/>
    </row>
    <row r="211" spans="1:29" ht="19.5" thickBot="1" x14ac:dyDescent="0.3">
      <c r="A211" s="1363"/>
      <c r="B211" s="1366"/>
      <c r="C211" s="476"/>
      <c r="D211" s="468"/>
      <c r="E211" s="468"/>
      <c r="F211" s="468"/>
      <c r="G211" s="468"/>
      <c r="H211" s="468"/>
      <c r="I211" s="468"/>
      <c r="J211" s="468"/>
      <c r="K211" s="468"/>
      <c r="L211" s="468"/>
      <c r="M211" s="468"/>
      <c r="N211" s="468"/>
      <c r="O211" s="468"/>
      <c r="P211" s="468"/>
      <c r="Q211" s="469"/>
      <c r="R211" s="469"/>
      <c r="S211" s="469"/>
      <c r="T211" s="470"/>
      <c r="U211" s="471">
        <f t="shared" si="12"/>
        <v>0</v>
      </c>
      <c r="V211" s="472">
        <f t="shared" si="13"/>
        <v>0</v>
      </c>
      <c r="W211" s="472">
        <f t="shared" si="14"/>
        <v>0</v>
      </c>
      <c r="X211" s="473">
        <f t="shared" si="15"/>
        <v>0</v>
      </c>
      <c r="Y211" s="1357"/>
      <c r="Z211" s="1360"/>
      <c r="AA211" s="1360"/>
      <c r="AB211" s="1360"/>
      <c r="AC211" s="1348"/>
    </row>
    <row r="212" spans="1:29" ht="18.75" x14ac:dyDescent="0.25">
      <c r="A212" s="1361">
        <v>11</v>
      </c>
      <c r="B212" s="1364"/>
      <c r="C212" s="474"/>
      <c r="D212" s="449"/>
      <c r="E212" s="450"/>
      <c r="F212" s="450"/>
      <c r="G212" s="450"/>
      <c r="H212" s="450"/>
      <c r="I212" s="450"/>
      <c r="J212" s="450"/>
      <c r="K212" s="450"/>
      <c r="L212" s="450"/>
      <c r="M212" s="450"/>
      <c r="N212" s="450"/>
      <c r="O212" s="450"/>
      <c r="P212" s="450"/>
      <c r="Q212" s="451"/>
      <c r="R212" s="451"/>
      <c r="S212" s="451"/>
      <c r="T212" s="452"/>
      <c r="U212" s="453">
        <f t="shared" si="12"/>
        <v>0</v>
      </c>
      <c r="V212" s="454">
        <f t="shared" si="13"/>
        <v>0</v>
      </c>
      <c r="W212" s="454">
        <f t="shared" si="14"/>
        <v>0</v>
      </c>
      <c r="X212" s="455">
        <f t="shared" si="15"/>
        <v>0</v>
      </c>
      <c r="Y212" s="1355">
        <f>SUM(U212:U231)</f>
        <v>0</v>
      </c>
      <c r="Z212" s="1358">
        <f>SUM(V212:V231)</f>
        <v>0</v>
      </c>
      <c r="AA212" s="1358">
        <f>SUM(W212:W231)</f>
        <v>0</v>
      </c>
      <c r="AB212" s="1358">
        <f>SUM(X212:X231)</f>
        <v>0</v>
      </c>
      <c r="AC212" s="1346">
        <f>MAX(Y212:AB231)</f>
        <v>0</v>
      </c>
    </row>
    <row r="213" spans="1:29" ht="18.75" x14ac:dyDescent="0.25">
      <c r="A213" s="1362"/>
      <c r="B213" s="1365"/>
      <c r="C213" s="475"/>
      <c r="D213" s="457"/>
      <c r="E213" s="458"/>
      <c r="F213" s="458"/>
      <c r="G213" s="458"/>
      <c r="H213" s="458"/>
      <c r="I213" s="458"/>
      <c r="J213" s="458"/>
      <c r="K213" s="458"/>
      <c r="L213" s="458"/>
      <c r="M213" s="458"/>
      <c r="N213" s="458"/>
      <c r="O213" s="458"/>
      <c r="P213" s="458"/>
      <c r="Q213" s="459"/>
      <c r="R213" s="459"/>
      <c r="S213" s="459"/>
      <c r="T213" s="460"/>
      <c r="U213" s="461">
        <f t="shared" si="12"/>
        <v>0</v>
      </c>
      <c r="V213" s="462">
        <f t="shared" si="13"/>
        <v>0</v>
      </c>
      <c r="W213" s="462">
        <f t="shared" si="14"/>
        <v>0</v>
      </c>
      <c r="X213" s="463">
        <f t="shared" si="15"/>
        <v>0</v>
      </c>
      <c r="Y213" s="1356"/>
      <c r="Z213" s="1359"/>
      <c r="AA213" s="1359"/>
      <c r="AB213" s="1359"/>
      <c r="AC213" s="1347"/>
    </row>
    <row r="214" spans="1:29" ht="18.75" x14ac:dyDescent="0.25">
      <c r="A214" s="1362"/>
      <c r="B214" s="1365"/>
      <c r="C214" s="475"/>
      <c r="D214" s="464"/>
      <c r="E214" s="464"/>
      <c r="F214" s="464"/>
      <c r="G214" s="464"/>
      <c r="H214" s="464"/>
      <c r="I214" s="464"/>
      <c r="J214" s="464"/>
      <c r="K214" s="464"/>
      <c r="L214" s="464"/>
      <c r="M214" s="464"/>
      <c r="N214" s="464"/>
      <c r="O214" s="464"/>
      <c r="P214" s="464"/>
      <c r="Q214" s="465"/>
      <c r="R214" s="465"/>
      <c r="S214" s="465"/>
      <c r="T214" s="466"/>
      <c r="U214" s="461">
        <f t="shared" si="12"/>
        <v>0</v>
      </c>
      <c r="V214" s="462">
        <f t="shared" si="13"/>
        <v>0</v>
      </c>
      <c r="W214" s="462">
        <f t="shared" si="14"/>
        <v>0</v>
      </c>
      <c r="X214" s="463">
        <f t="shared" si="15"/>
        <v>0</v>
      </c>
      <c r="Y214" s="1356"/>
      <c r="Z214" s="1359"/>
      <c r="AA214" s="1359"/>
      <c r="AB214" s="1359"/>
      <c r="AC214" s="1347"/>
    </row>
    <row r="215" spans="1:29" ht="18.75" x14ac:dyDescent="0.25">
      <c r="A215" s="1362"/>
      <c r="B215" s="1365"/>
      <c r="C215" s="475"/>
      <c r="D215" s="457"/>
      <c r="E215" s="457"/>
      <c r="F215" s="457"/>
      <c r="G215" s="457"/>
      <c r="H215" s="457"/>
      <c r="I215" s="457"/>
      <c r="J215" s="457"/>
      <c r="K215" s="457"/>
      <c r="L215" s="457"/>
      <c r="M215" s="457"/>
      <c r="N215" s="457"/>
      <c r="O215" s="457"/>
      <c r="P215" s="457"/>
      <c r="Q215" s="459"/>
      <c r="R215" s="459"/>
      <c r="S215" s="459"/>
      <c r="T215" s="460"/>
      <c r="U215" s="461">
        <f t="shared" si="12"/>
        <v>0</v>
      </c>
      <c r="V215" s="462">
        <f t="shared" si="13"/>
        <v>0</v>
      </c>
      <c r="W215" s="462">
        <f t="shared" si="14"/>
        <v>0</v>
      </c>
      <c r="X215" s="463">
        <f t="shared" si="15"/>
        <v>0</v>
      </c>
      <c r="Y215" s="1356"/>
      <c r="Z215" s="1359"/>
      <c r="AA215" s="1359"/>
      <c r="AB215" s="1359"/>
      <c r="AC215" s="1347"/>
    </row>
    <row r="216" spans="1:29" ht="18.75" x14ac:dyDescent="0.25">
      <c r="A216" s="1362"/>
      <c r="B216" s="1365"/>
      <c r="C216" s="475"/>
      <c r="D216" s="464"/>
      <c r="E216" s="464"/>
      <c r="F216" s="464"/>
      <c r="G216" s="464"/>
      <c r="H216" s="464"/>
      <c r="I216" s="464"/>
      <c r="J216" s="464"/>
      <c r="K216" s="464"/>
      <c r="L216" s="464"/>
      <c r="M216" s="464"/>
      <c r="N216" s="464"/>
      <c r="O216" s="464"/>
      <c r="P216" s="464"/>
      <c r="Q216" s="465"/>
      <c r="R216" s="465"/>
      <c r="S216" s="465"/>
      <c r="T216" s="466"/>
      <c r="U216" s="461">
        <f t="shared" si="12"/>
        <v>0</v>
      </c>
      <c r="V216" s="462">
        <f t="shared" si="13"/>
        <v>0</v>
      </c>
      <c r="W216" s="462">
        <f t="shared" si="14"/>
        <v>0</v>
      </c>
      <c r="X216" s="463">
        <f t="shared" si="15"/>
        <v>0</v>
      </c>
      <c r="Y216" s="1356"/>
      <c r="Z216" s="1359"/>
      <c r="AA216" s="1359"/>
      <c r="AB216" s="1359"/>
      <c r="AC216" s="1347"/>
    </row>
    <row r="217" spans="1:29" ht="18.75" x14ac:dyDescent="0.25">
      <c r="A217" s="1362"/>
      <c r="B217" s="1365"/>
      <c r="C217" s="475"/>
      <c r="D217" s="457"/>
      <c r="E217" s="457"/>
      <c r="F217" s="457"/>
      <c r="G217" s="457"/>
      <c r="H217" s="457"/>
      <c r="I217" s="457"/>
      <c r="J217" s="457"/>
      <c r="K217" s="457"/>
      <c r="L217" s="457"/>
      <c r="M217" s="457"/>
      <c r="N217" s="457"/>
      <c r="O217" s="457"/>
      <c r="P217" s="457"/>
      <c r="Q217" s="459"/>
      <c r="R217" s="459"/>
      <c r="S217" s="459"/>
      <c r="T217" s="460"/>
      <c r="U217" s="461">
        <f t="shared" si="12"/>
        <v>0</v>
      </c>
      <c r="V217" s="462">
        <f t="shared" si="13"/>
        <v>0</v>
      </c>
      <c r="W217" s="462">
        <f t="shared" si="14"/>
        <v>0</v>
      </c>
      <c r="X217" s="463">
        <f t="shared" si="15"/>
        <v>0</v>
      </c>
      <c r="Y217" s="1356"/>
      <c r="Z217" s="1359"/>
      <c r="AA217" s="1359"/>
      <c r="AB217" s="1359"/>
      <c r="AC217" s="1347"/>
    </row>
    <row r="218" spans="1:29" ht="18.75" x14ac:dyDescent="0.25">
      <c r="A218" s="1362"/>
      <c r="B218" s="1365"/>
      <c r="C218" s="475"/>
      <c r="D218" s="464"/>
      <c r="E218" s="464"/>
      <c r="F218" s="464"/>
      <c r="G218" s="464"/>
      <c r="H218" s="464"/>
      <c r="I218" s="464"/>
      <c r="J218" s="464"/>
      <c r="K218" s="464"/>
      <c r="L218" s="464"/>
      <c r="M218" s="464"/>
      <c r="N218" s="464"/>
      <c r="O218" s="464"/>
      <c r="P218" s="464"/>
      <c r="Q218" s="465"/>
      <c r="R218" s="465"/>
      <c r="S218" s="465"/>
      <c r="T218" s="466"/>
      <c r="U218" s="461">
        <f t="shared" si="12"/>
        <v>0</v>
      </c>
      <c r="V218" s="462">
        <f t="shared" si="13"/>
        <v>0</v>
      </c>
      <c r="W218" s="462">
        <f t="shared" si="14"/>
        <v>0</v>
      </c>
      <c r="X218" s="463">
        <f t="shared" si="15"/>
        <v>0</v>
      </c>
      <c r="Y218" s="1356"/>
      <c r="Z218" s="1359"/>
      <c r="AA218" s="1359"/>
      <c r="AB218" s="1359"/>
      <c r="AC218" s="1347"/>
    </row>
    <row r="219" spans="1:29" ht="18.75" x14ac:dyDescent="0.25">
      <c r="A219" s="1362"/>
      <c r="B219" s="1365"/>
      <c r="C219" s="475"/>
      <c r="D219" s="457"/>
      <c r="E219" s="457"/>
      <c r="F219" s="457"/>
      <c r="G219" s="457"/>
      <c r="H219" s="457"/>
      <c r="I219" s="457"/>
      <c r="J219" s="457"/>
      <c r="K219" s="457"/>
      <c r="L219" s="457"/>
      <c r="M219" s="457"/>
      <c r="N219" s="457"/>
      <c r="O219" s="457"/>
      <c r="P219" s="457"/>
      <c r="Q219" s="459"/>
      <c r="R219" s="459"/>
      <c r="S219" s="459"/>
      <c r="T219" s="460"/>
      <c r="U219" s="461">
        <f t="shared" si="12"/>
        <v>0</v>
      </c>
      <c r="V219" s="462">
        <f t="shared" si="13"/>
        <v>0</v>
      </c>
      <c r="W219" s="462">
        <f t="shared" si="14"/>
        <v>0</v>
      </c>
      <c r="X219" s="463">
        <f t="shared" si="15"/>
        <v>0</v>
      </c>
      <c r="Y219" s="1356"/>
      <c r="Z219" s="1359"/>
      <c r="AA219" s="1359"/>
      <c r="AB219" s="1359"/>
      <c r="AC219" s="1347"/>
    </row>
    <row r="220" spans="1:29" ht="18.75" x14ac:dyDescent="0.25">
      <c r="A220" s="1362"/>
      <c r="B220" s="1365"/>
      <c r="C220" s="475"/>
      <c r="D220" s="464"/>
      <c r="E220" s="464"/>
      <c r="F220" s="464"/>
      <c r="G220" s="464"/>
      <c r="H220" s="464"/>
      <c r="I220" s="464"/>
      <c r="J220" s="464"/>
      <c r="K220" s="464"/>
      <c r="L220" s="464"/>
      <c r="M220" s="464"/>
      <c r="N220" s="464"/>
      <c r="O220" s="464"/>
      <c r="P220" s="464"/>
      <c r="Q220" s="465"/>
      <c r="R220" s="465"/>
      <c r="S220" s="465"/>
      <c r="T220" s="466"/>
      <c r="U220" s="461">
        <f t="shared" si="12"/>
        <v>0</v>
      </c>
      <c r="V220" s="462">
        <f t="shared" si="13"/>
        <v>0</v>
      </c>
      <c r="W220" s="462">
        <f t="shared" si="14"/>
        <v>0</v>
      </c>
      <c r="X220" s="463">
        <f t="shared" si="15"/>
        <v>0</v>
      </c>
      <c r="Y220" s="1356"/>
      <c r="Z220" s="1359"/>
      <c r="AA220" s="1359"/>
      <c r="AB220" s="1359"/>
      <c r="AC220" s="1347"/>
    </row>
    <row r="221" spans="1:29" ht="18.75" x14ac:dyDescent="0.25">
      <c r="A221" s="1362"/>
      <c r="B221" s="1365"/>
      <c r="C221" s="475"/>
      <c r="D221" s="457"/>
      <c r="E221" s="457"/>
      <c r="F221" s="457"/>
      <c r="G221" s="457"/>
      <c r="H221" s="457"/>
      <c r="I221" s="457"/>
      <c r="J221" s="457"/>
      <c r="K221" s="457"/>
      <c r="L221" s="457"/>
      <c r="M221" s="457"/>
      <c r="N221" s="457"/>
      <c r="O221" s="457"/>
      <c r="P221" s="457"/>
      <c r="Q221" s="459"/>
      <c r="R221" s="459"/>
      <c r="S221" s="459"/>
      <c r="T221" s="460"/>
      <c r="U221" s="461">
        <f t="shared" si="12"/>
        <v>0</v>
      </c>
      <c r="V221" s="462">
        <f t="shared" si="13"/>
        <v>0</v>
      </c>
      <c r="W221" s="462">
        <f t="shared" si="14"/>
        <v>0</v>
      </c>
      <c r="X221" s="463">
        <f t="shared" si="15"/>
        <v>0</v>
      </c>
      <c r="Y221" s="1356"/>
      <c r="Z221" s="1359"/>
      <c r="AA221" s="1359"/>
      <c r="AB221" s="1359"/>
      <c r="AC221" s="1347"/>
    </row>
    <row r="222" spans="1:29" ht="18.75" x14ac:dyDescent="0.25">
      <c r="A222" s="1362"/>
      <c r="B222" s="1365"/>
      <c r="C222" s="475"/>
      <c r="D222" s="464"/>
      <c r="E222" s="464"/>
      <c r="F222" s="464"/>
      <c r="G222" s="464"/>
      <c r="H222" s="464"/>
      <c r="I222" s="464"/>
      <c r="J222" s="464"/>
      <c r="K222" s="464"/>
      <c r="L222" s="464"/>
      <c r="M222" s="464"/>
      <c r="N222" s="464"/>
      <c r="O222" s="464"/>
      <c r="P222" s="464"/>
      <c r="Q222" s="465"/>
      <c r="R222" s="465"/>
      <c r="S222" s="465"/>
      <c r="T222" s="466"/>
      <c r="U222" s="461">
        <f t="shared" si="12"/>
        <v>0</v>
      </c>
      <c r="V222" s="462">
        <f t="shared" si="13"/>
        <v>0</v>
      </c>
      <c r="W222" s="462">
        <f t="shared" si="14"/>
        <v>0</v>
      </c>
      <c r="X222" s="463">
        <f t="shared" si="15"/>
        <v>0</v>
      </c>
      <c r="Y222" s="1356"/>
      <c r="Z222" s="1359"/>
      <c r="AA222" s="1359"/>
      <c r="AB222" s="1359"/>
      <c r="AC222" s="1347"/>
    </row>
    <row r="223" spans="1:29" ht="18.75" x14ac:dyDescent="0.25">
      <c r="A223" s="1362"/>
      <c r="B223" s="1365"/>
      <c r="C223" s="475"/>
      <c r="D223" s="457"/>
      <c r="E223" s="457"/>
      <c r="F223" s="457"/>
      <c r="G223" s="457"/>
      <c r="H223" s="457"/>
      <c r="I223" s="457"/>
      <c r="J223" s="457"/>
      <c r="K223" s="457"/>
      <c r="L223" s="457"/>
      <c r="M223" s="457"/>
      <c r="N223" s="457"/>
      <c r="O223" s="457"/>
      <c r="P223" s="457"/>
      <c r="Q223" s="459"/>
      <c r="R223" s="459"/>
      <c r="S223" s="459"/>
      <c r="T223" s="460"/>
      <c r="U223" s="461">
        <f t="shared" si="12"/>
        <v>0</v>
      </c>
      <c r="V223" s="462">
        <f t="shared" si="13"/>
        <v>0</v>
      </c>
      <c r="W223" s="462">
        <f t="shared" si="14"/>
        <v>0</v>
      </c>
      <c r="X223" s="463">
        <f t="shared" si="15"/>
        <v>0</v>
      </c>
      <c r="Y223" s="1356"/>
      <c r="Z223" s="1359"/>
      <c r="AA223" s="1359"/>
      <c r="AB223" s="1359"/>
      <c r="AC223" s="1347"/>
    </row>
    <row r="224" spans="1:29" ht="18.75" x14ac:dyDescent="0.25">
      <c r="A224" s="1362"/>
      <c r="B224" s="1365"/>
      <c r="C224" s="475"/>
      <c r="D224" s="464"/>
      <c r="E224" s="464"/>
      <c r="F224" s="464"/>
      <c r="G224" s="464"/>
      <c r="H224" s="464"/>
      <c r="I224" s="464"/>
      <c r="J224" s="464"/>
      <c r="K224" s="464"/>
      <c r="L224" s="464"/>
      <c r="M224" s="464"/>
      <c r="N224" s="464"/>
      <c r="O224" s="464"/>
      <c r="P224" s="464"/>
      <c r="Q224" s="465"/>
      <c r="R224" s="465"/>
      <c r="S224" s="465"/>
      <c r="T224" s="466"/>
      <c r="U224" s="461">
        <f t="shared" si="12"/>
        <v>0</v>
      </c>
      <c r="V224" s="462">
        <f t="shared" si="13"/>
        <v>0</v>
      </c>
      <c r="W224" s="462">
        <f t="shared" si="14"/>
        <v>0</v>
      </c>
      <c r="X224" s="463">
        <f t="shared" si="15"/>
        <v>0</v>
      </c>
      <c r="Y224" s="1356"/>
      <c r="Z224" s="1359"/>
      <c r="AA224" s="1359"/>
      <c r="AB224" s="1359"/>
      <c r="AC224" s="1347"/>
    </row>
    <row r="225" spans="1:29" ht="18.75" x14ac:dyDescent="0.25">
      <c r="A225" s="1362"/>
      <c r="B225" s="1365"/>
      <c r="C225" s="475"/>
      <c r="D225" s="457"/>
      <c r="E225" s="457"/>
      <c r="F225" s="457"/>
      <c r="G225" s="457"/>
      <c r="H225" s="457"/>
      <c r="I225" s="457"/>
      <c r="J225" s="457"/>
      <c r="K225" s="457"/>
      <c r="L225" s="457"/>
      <c r="M225" s="457"/>
      <c r="N225" s="457"/>
      <c r="O225" s="457"/>
      <c r="P225" s="457"/>
      <c r="Q225" s="459"/>
      <c r="R225" s="459"/>
      <c r="S225" s="459"/>
      <c r="T225" s="460"/>
      <c r="U225" s="461">
        <f t="shared" si="12"/>
        <v>0</v>
      </c>
      <c r="V225" s="462">
        <f t="shared" si="13"/>
        <v>0</v>
      </c>
      <c r="W225" s="462">
        <f t="shared" si="14"/>
        <v>0</v>
      </c>
      <c r="X225" s="463">
        <f t="shared" si="15"/>
        <v>0</v>
      </c>
      <c r="Y225" s="1356"/>
      <c r="Z225" s="1359"/>
      <c r="AA225" s="1359"/>
      <c r="AB225" s="1359"/>
      <c r="AC225" s="1347"/>
    </row>
    <row r="226" spans="1:29" ht="18.75" x14ac:dyDescent="0.25">
      <c r="A226" s="1362"/>
      <c r="B226" s="1365"/>
      <c r="C226" s="475"/>
      <c r="D226" s="464"/>
      <c r="E226" s="464"/>
      <c r="F226" s="464"/>
      <c r="G226" s="464"/>
      <c r="H226" s="464"/>
      <c r="I226" s="464"/>
      <c r="J226" s="464"/>
      <c r="K226" s="464"/>
      <c r="L226" s="464"/>
      <c r="M226" s="464"/>
      <c r="N226" s="464"/>
      <c r="O226" s="464"/>
      <c r="P226" s="464"/>
      <c r="Q226" s="465"/>
      <c r="R226" s="465"/>
      <c r="S226" s="465"/>
      <c r="T226" s="466"/>
      <c r="U226" s="461">
        <f t="shared" si="12"/>
        <v>0</v>
      </c>
      <c r="V226" s="462">
        <f t="shared" si="13"/>
        <v>0</v>
      </c>
      <c r="W226" s="462">
        <f t="shared" si="14"/>
        <v>0</v>
      </c>
      <c r="X226" s="463">
        <f t="shared" si="15"/>
        <v>0</v>
      </c>
      <c r="Y226" s="1356"/>
      <c r="Z226" s="1359"/>
      <c r="AA226" s="1359"/>
      <c r="AB226" s="1359"/>
      <c r="AC226" s="1347"/>
    </row>
    <row r="227" spans="1:29" ht="18.75" x14ac:dyDescent="0.25">
      <c r="A227" s="1362"/>
      <c r="B227" s="1365"/>
      <c r="C227" s="475"/>
      <c r="D227" s="457"/>
      <c r="E227" s="457"/>
      <c r="F227" s="457"/>
      <c r="G227" s="457"/>
      <c r="H227" s="457"/>
      <c r="I227" s="457"/>
      <c r="J227" s="457"/>
      <c r="K227" s="457"/>
      <c r="L227" s="457"/>
      <c r="M227" s="457"/>
      <c r="N227" s="457"/>
      <c r="O227" s="457"/>
      <c r="P227" s="457"/>
      <c r="Q227" s="459"/>
      <c r="R227" s="459"/>
      <c r="S227" s="459"/>
      <c r="T227" s="460"/>
      <c r="U227" s="461">
        <f t="shared" si="12"/>
        <v>0</v>
      </c>
      <c r="V227" s="462">
        <f t="shared" si="13"/>
        <v>0</v>
      </c>
      <c r="W227" s="462">
        <f t="shared" si="14"/>
        <v>0</v>
      </c>
      <c r="X227" s="463">
        <f t="shared" si="15"/>
        <v>0</v>
      </c>
      <c r="Y227" s="1356"/>
      <c r="Z227" s="1359"/>
      <c r="AA227" s="1359"/>
      <c r="AB227" s="1359"/>
      <c r="AC227" s="1347"/>
    </row>
    <row r="228" spans="1:29" ht="18.75" x14ac:dyDescent="0.25">
      <c r="A228" s="1362"/>
      <c r="B228" s="1365"/>
      <c r="C228" s="475"/>
      <c r="D228" s="464"/>
      <c r="E228" s="464"/>
      <c r="F228" s="464"/>
      <c r="G228" s="464"/>
      <c r="H228" s="464"/>
      <c r="I228" s="464"/>
      <c r="J228" s="464"/>
      <c r="K228" s="464"/>
      <c r="L228" s="464"/>
      <c r="M228" s="464"/>
      <c r="N228" s="464"/>
      <c r="O228" s="464"/>
      <c r="P228" s="464"/>
      <c r="Q228" s="465"/>
      <c r="R228" s="465"/>
      <c r="S228" s="465"/>
      <c r="T228" s="466"/>
      <c r="U228" s="461">
        <f t="shared" si="12"/>
        <v>0</v>
      </c>
      <c r="V228" s="462">
        <f t="shared" si="13"/>
        <v>0</v>
      </c>
      <c r="W228" s="462">
        <f t="shared" si="14"/>
        <v>0</v>
      </c>
      <c r="X228" s="463">
        <f t="shared" si="15"/>
        <v>0</v>
      </c>
      <c r="Y228" s="1356"/>
      <c r="Z228" s="1359"/>
      <c r="AA228" s="1359"/>
      <c r="AB228" s="1359"/>
      <c r="AC228" s="1347"/>
    </row>
    <row r="229" spans="1:29" ht="18.75" x14ac:dyDescent="0.25">
      <c r="A229" s="1362"/>
      <c r="B229" s="1365"/>
      <c r="C229" s="475"/>
      <c r="D229" s="457"/>
      <c r="E229" s="457"/>
      <c r="F229" s="457"/>
      <c r="G229" s="457"/>
      <c r="H229" s="457"/>
      <c r="I229" s="457"/>
      <c r="J229" s="457"/>
      <c r="K229" s="457"/>
      <c r="L229" s="457"/>
      <c r="M229" s="457"/>
      <c r="N229" s="457"/>
      <c r="O229" s="457"/>
      <c r="P229" s="457"/>
      <c r="Q229" s="459"/>
      <c r="R229" s="459"/>
      <c r="S229" s="459"/>
      <c r="T229" s="460"/>
      <c r="U229" s="461">
        <f t="shared" si="12"/>
        <v>0</v>
      </c>
      <c r="V229" s="462">
        <f t="shared" si="13"/>
        <v>0</v>
      </c>
      <c r="W229" s="462">
        <f t="shared" si="14"/>
        <v>0</v>
      </c>
      <c r="X229" s="463">
        <f t="shared" si="15"/>
        <v>0</v>
      </c>
      <c r="Y229" s="1356"/>
      <c r="Z229" s="1359"/>
      <c r="AA229" s="1359"/>
      <c r="AB229" s="1359"/>
      <c r="AC229" s="1347"/>
    </row>
    <row r="230" spans="1:29" ht="18.75" x14ac:dyDescent="0.25">
      <c r="A230" s="1362"/>
      <c r="B230" s="1365"/>
      <c r="C230" s="475"/>
      <c r="D230" s="464"/>
      <c r="E230" s="464"/>
      <c r="F230" s="464"/>
      <c r="G230" s="464"/>
      <c r="H230" s="464"/>
      <c r="I230" s="464"/>
      <c r="J230" s="464"/>
      <c r="K230" s="464"/>
      <c r="L230" s="464"/>
      <c r="M230" s="464"/>
      <c r="N230" s="464"/>
      <c r="O230" s="464"/>
      <c r="P230" s="464"/>
      <c r="Q230" s="465"/>
      <c r="R230" s="465"/>
      <c r="S230" s="465"/>
      <c r="T230" s="466"/>
      <c r="U230" s="461">
        <f t="shared" si="12"/>
        <v>0</v>
      </c>
      <c r="V230" s="462">
        <f t="shared" si="13"/>
        <v>0</v>
      </c>
      <c r="W230" s="462">
        <f t="shared" si="14"/>
        <v>0</v>
      </c>
      <c r="X230" s="463">
        <f t="shared" si="15"/>
        <v>0</v>
      </c>
      <c r="Y230" s="1356"/>
      <c r="Z230" s="1359"/>
      <c r="AA230" s="1359"/>
      <c r="AB230" s="1359"/>
      <c r="AC230" s="1347"/>
    </row>
    <row r="231" spans="1:29" ht="19.5" thickBot="1" x14ac:dyDescent="0.3">
      <c r="A231" s="1363"/>
      <c r="B231" s="1366"/>
      <c r="C231" s="476"/>
      <c r="D231" s="468"/>
      <c r="E231" s="468"/>
      <c r="F231" s="468"/>
      <c r="G231" s="468"/>
      <c r="H231" s="468"/>
      <c r="I231" s="468"/>
      <c r="J231" s="468"/>
      <c r="K231" s="468"/>
      <c r="L231" s="468"/>
      <c r="M231" s="468"/>
      <c r="N231" s="468"/>
      <c r="O231" s="468"/>
      <c r="P231" s="468"/>
      <c r="Q231" s="469"/>
      <c r="R231" s="469"/>
      <c r="S231" s="469"/>
      <c r="T231" s="470"/>
      <c r="U231" s="471">
        <f t="shared" si="12"/>
        <v>0</v>
      </c>
      <c r="V231" s="472">
        <f t="shared" si="13"/>
        <v>0</v>
      </c>
      <c r="W231" s="472">
        <f t="shared" si="14"/>
        <v>0</v>
      </c>
      <c r="X231" s="473">
        <f t="shared" si="15"/>
        <v>0</v>
      </c>
      <c r="Y231" s="1357"/>
      <c r="Z231" s="1360"/>
      <c r="AA231" s="1360"/>
      <c r="AB231" s="1360"/>
      <c r="AC231" s="1348"/>
    </row>
    <row r="232" spans="1:29" ht="18.75" x14ac:dyDescent="0.25">
      <c r="A232" s="1361">
        <v>12</v>
      </c>
      <c r="B232" s="1364"/>
      <c r="C232" s="474"/>
      <c r="D232" s="449"/>
      <c r="E232" s="450"/>
      <c r="F232" s="450"/>
      <c r="G232" s="450"/>
      <c r="H232" s="450"/>
      <c r="I232" s="450"/>
      <c r="J232" s="450"/>
      <c r="K232" s="450"/>
      <c r="L232" s="450"/>
      <c r="M232" s="450"/>
      <c r="N232" s="450"/>
      <c r="O232" s="450"/>
      <c r="P232" s="450"/>
      <c r="Q232" s="451"/>
      <c r="R232" s="451"/>
      <c r="S232" s="451"/>
      <c r="T232" s="452"/>
      <c r="U232" s="453">
        <f t="shared" si="12"/>
        <v>0</v>
      </c>
      <c r="V232" s="454">
        <f t="shared" si="13"/>
        <v>0</v>
      </c>
      <c r="W232" s="454">
        <f t="shared" si="14"/>
        <v>0</v>
      </c>
      <c r="X232" s="455">
        <f t="shared" si="15"/>
        <v>0</v>
      </c>
      <c r="Y232" s="1355">
        <f>SUM(U232:U251)</f>
        <v>0</v>
      </c>
      <c r="Z232" s="1358">
        <f>SUM(V232:V251)</f>
        <v>0</v>
      </c>
      <c r="AA232" s="1358">
        <f>SUM(W232:W251)</f>
        <v>0</v>
      </c>
      <c r="AB232" s="1358">
        <f>SUM(X232:X251)</f>
        <v>0</v>
      </c>
      <c r="AC232" s="1346">
        <f>MAX(Y232:AB251)</f>
        <v>0</v>
      </c>
    </row>
    <row r="233" spans="1:29" ht="18.75" x14ac:dyDescent="0.25">
      <c r="A233" s="1362"/>
      <c r="B233" s="1365"/>
      <c r="C233" s="475"/>
      <c r="D233" s="457"/>
      <c r="E233" s="458"/>
      <c r="F233" s="458"/>
      <c r="G233" s="458"/>
      <c r="H233" s="458"/>
      <c r="I233" s="458"/>
      <c r="J233" s="458"/>
      <c r="K233" s="458"/>
      <c r="L233" s="458"/>
      <c r="M233" s="458"/>
      <c r="N233" s="458"/>
      <c r="O233" s="458"/>
      <c r="P233" s="458"/>
      <c r="Q233" s="459"/>
      <c r="R233" s="459"/>
      <c r="S233" s="459"/>
      <c r="T233" s="460"/>
      <c r="U233" s="461">
        <f t="shared" si="12"/>
        <v>0</v>
      </c>
      <c r="V233" s="462">
        <f t="shared" si="13"/>
        <v>0</v>
      </c>
      <c r="W233" s="462">
        <f t="shared" si="14"/>
        <v>0</v>
      </c>
      <c r="X233" s="463">
        <f t="shared" si="15"/>
        <v>0</v>
      </c>
      <c r="Y233" s="1356"/>
      <c r="Z233" s="1359"/>
      <c r="AA233" s="1359"/>
      <c r="AB233" s="1359"/>
      <c r="AC233" s="1347"/>
    </row>
    <row r="234" spans="1:29" ht="18.75" x14ac:dyDescent="0.25">
      <c r="A234" s="1362"/>
      <c r="B234" s="1365"/>
      <c r="C234" s="475"/>
      <c r="D234" s="464"/>
      <c r="E234" s="464"/>
      <c r="F234" s="464"/>
      <c r="G234" s="464"/>
      <c r="H234" s="464"/>
      <c r="I234" s="464"/>
      <c r="J234" s="464"/>
      <c r="K234" s="464"/>
      <c r="L234" s="464"/>
      <c r="M234" s="464"/>
      <c r="N234" s="464"/>
      <c r="O234" s="464"/>
      <c r="P234" s="464"/>
      <c r="Q234" s="465"/>
      <c r="R234" s="465"/>
      <c r="S234" s="465"/>
      <c r="T234" s="466"/>
      <c r="U234" s="461">
        <f t="shared" si="12"/>
        <v>0</v>
      </c>
      <c r="V234" s="462">
        <f t="shared" si="13"/>
        <v>0</v>
      </c>
      <c r="W234" s="462">
        <f t="shared" si="14"/>
        <v>0</v>
      </c>
      <c r="X234" s="463">
        <f t="shared" si="15"/>
        <v>0</v>
      </c>
      <c r="Y234" s="1356"/>
      <c r="Z234" s="1359"/>
      <c r="AA234" s="1359"/>
      <c r="AB234" s="1359"/>
      <c r="AC234" s="1347"/>
    </row>
    <row r="235" spans="1:29" ht="18.75" x14ac:dyDescent="0.25">
      <c r="A235" s="1362"/>
      <c r="B235" s="1365"/>
      <c r="C235" s="475"/>
      <c r="D235" s="457"/>
      <c r="E235" s="457"/>
      <c r="F235" s="457"/>
      <c r="G235" s="457"/>
      <c r="H235" s="457"/>
      <c r="I235" s="457"/>
      <c r="J235" s="457"/>
      <c r="K235" s="457"/>
      <c r="L235" s="457"/>
      <c r="M235" s="457"/>
      <c r="N235" s="457"/>
      <c r="O235" s="457"/>
      <c r="P235" s="457"/>
      <c r="Q235" s="459"/>
      <c r="R235" s="459"/>
      <c r="S235" s="459"/>
      <c r="T235" s="460"/>
      <c r="U235" s="461">
        <f t="shared" si="12"/>
        <v>0</v>
      </c>
      <c r="V235" s="462">
        <f t="shared" si="13"/>
        <v>0</v>
      </c>
      <c r="W235" s="462">
        <f t="shared" si="14"/>
        <v>0</v>
      </c>
      <c r="X235" s="463">
        <f t="shared" si="15"/>
        <v>0</v>
      </c>
      <c r="Y235" s="1356"/>
      <c r="Z235" s="1359"/>
      <c r="AA235" s="1359"/>
      <c r="AB235" s="1359"/>
      <c r="AC235" s="1347"/>
    </row>
    <row r="236" spans="1:29" ht="18.75" x14ac:dyDescent="0.25">
      <c r="A236" s="1362"/>
      <c r="B236" s="1365"/>
      <c r="C236" s="475"/>
      <c r="D236" s="464"/>
      <c r="E236" s="464"/>
      <c r="F236" s="464"/>
      <c r="G236" s="464"/>
      <c r="H236" s="464"/>
      <c r="I236" s="464"/>
      <c r="J236" s="464"/>
      <c r="K236" s="464"/>
      <c r="L236" s="464"/>
      <c r="M236" s="464"/>
      <c r="N236" s="464"/>
      <c r="O236" s="464"/>
      <c r="P236" s="464"/>
      <c r="Q236" s="465"/>
      <c r="R236" s="465"/>
      <c r="S236" s="465"/>
      <c r="T236" s="466"/>
      <c r="U236" s="461">
        <f t="shared" si="12"/>
        <v>0</v>
      </c>
      <c r="V236" s="462">
        <f t="shared" si="13"/>
        <v>0</v>
      </c>
      <c r="W236" s="462">
        <f t="shared" si="14"/>
        <v>0</v>
      </c>
      <c r="X236" s="463">
        <f t="shared" si="15"/>
        <v>0</v>
      </c>
      <c r="Y236" s="1356"/>
      <c r="Z236" s="1359"/>
      <c r="AA236" s="1359"/>
      <c r="AB236" s="1359"/>
      <c r="AC236" s="1347"/>
    </row>
    <row r="237" spans="1:29" ht="18.75" x14ac:dyDescent="0.25">
      <c r="A237" s="1362"/>
      <c r="B237" s="1365"/>
      <c r="C237" s="475"/>
      <c r="D237" s="457"/>
      <c r="E237" s="457"/>
      <c r="F237" s="457"/>
      <c r="G237" s="457"/>
      <c r="H237" s="457"/>
      <c r="I237" s="457"/>
      <c r="J237" s="457"/>
      <c r="K237" s="457"/>
      <c r="L237" s="457"/>
      <c r="M237" s="457"/>
      <c r="N237" s="457"/>
      <c r="O237" s="457"/>
      <c r="P237" s="457"/>
      <c r="Q237" s="459"/>
      <c r="R237" s="459"/>
      <c r="S237" s="459"/>
      <c r="T237" s="460"/>
      <c r="U237" s="461">
        <f t="shared" si="12"/>
        <v>0</v>
      </c>
      <c r="V237" s="462">
        <f t="shared" si="13"/>
        <v>0</v>
      </c>
      <c r="W237" s="462">
        <f t="shared" si="14"/>
        <v>0</v>
      </c>
      <c r="X237" s="463">
        <f t="shared" si="15"/>
        <v>0</v>
      </c>
      <c r="Y237" s="1356"/>
      <c r="Z237" s="1359"/>
      <c r="AA237" s="1359"/>
      <c r="AB237" s="1359"/>
      <c r="AC237" s="1347"/>
    </row>
    <row r="238" spans="1:29" ht="18.75" x14ac:dyDescent="0.25">
      <c r="A238" s="1362"/>
      <c r="B238" s="1365"/>
      <c r="C238" s="475"/>
      <c r="D238" s="464"/>
      <c r="E238" s="464"/>
      <c r="F238" s="464"/>
      <c r="G238" s="464"/>
      <c r="H238" s="464"/>
      <c r="I238" s="464"/>
      <c r="J238" s="464"/>
      <c r="K238" s="464"/>
      <c r="L238" s="464"/>
      <c r="M238" s="464"/>
      <c r="N238" s="464"/>
      <c r="O238" s="464"/>
      <c r="P238" s="464"/>
      <c r="Q238" s="465"/>
      <c r="R238" s="465"/>
      <c r="S238" s="465"/>
      <c r="T238" s="466"/>
      <c r="U238" s="461">
        <f t="shared" si="12"/>
        <v>0</v>
      </c>
      <c r="V238" s="462">
        <f t="shared" si="13"/>
        <v>0</v>
      </c>
      <c r="W238" s="462">
        <f t="shared" si="14"/>
        <v>0</v>
      </c>
      <c r="X238" s="463">
        <f t="shared" si="15"/>
        <v>0</v>
      </c>
      <c r="Y238" s="1356"/>
      <c r="Z238" s="1359"/>
      <c r="AA238" s="1359"/>
      <c r="AB238" s="1359"/>
      <c r="AC238" s="1347"/>
    </row>
    <row r="239" spans="1:29" ht="18.75" x14ac:dyDescent="0.25">
      <c r="A239" s="1362"/>
      <c r="B239" s="1365"/>
      <c r="C239" s="475"/>
      <c r="D239" s="457"/>
      <c r="E239" s="457"/>
      <c r="F239" s="457"/>
      <c r="G239" s="457"/>
      <c r="H239" s="457"/>
      <c r="I239" s="457"/>
      <c r="J239" s="457"/>
      <c r="K239" s="457"/>
      <c r="L239" s="457"/>
      <c r="M239" s="457"/>
      <c r="N239" s="457"/>
      <c r="O239" s="457"/>
      <c r="P239" s="457"/>
      <c r="Q239" s="459"/>
      <c r="R239" s="459"/>
      <c r="S239" s="459"/>
      <c r="T239" s="460"/>
      <c r="U239" s="461">
        <f t="shared" si="12"/>
        <v>0</v>
      </c>
      <c r="V239" s="462">
        <f t="shared" si="13"/>
        <v>0</v>
      </c>
      <c r="W239" s="462">
        <f t="shared" si="14"/>
        <v>0</v>
      </c>
      <c r="X239" s="463">
        <f t="shared" si="15"/>
        <v>0</v>
      </c>
      <c r="Y239" s="1356"/>
      <c r="Z239" s="1359"/>
      <c r="AA239" s="1359"/>
      <c r="AB239" s="1359"/>
      <c r="AC239" s="1347"/>
    </row>
    <row r="240" spans="1:29" ht="18.75" x14ac:dyDescent="0.25">
      <c r="A240" s="1362"/>
      <c r="B240" s="1365"/>
      <c r="C240" s="475"/>
      <c r="D240" s="464"/>
      <c r="E240" s="464"/>
      <c r="F240" s="464"/>
      <c r="G240" s="464"/>
      <c r="H240" s="464"/>
      <c r="I240" s="464"/>
      <c r="J240" s="464"/>
      <c r="K240" s="464"/>
      <c r="L240" s="464"/>
      <c r="M240" s="464"/>
      <c r="N240" s="464"/>
      <c r="O240" s="464"/>
      <c r="P240" s="464"/>
      <c r="Q240" s="465"/>
      <c r="R240" s="465"/>
      <c r="S240" s="465"/>
      <c r="T240" s="466"/>
      <c r="U240" s="461">
        <f t="shared" si="12"/>
        <v>0</v>
      </c>
      <c r="V240" s="462">
        <f t="shared" si="13"/>
        <v>0</v>
      </c>
      <c r="W240" s="462">
        <f t="shared" si="14"/>
        <v>0</v>
      </c>
      <c r="X240" s="463">
        <f t="shared" si="15"/>
        <v>0</v>
      </c>
      <c r="Y240" s="1356"/>
      <c r="Z240" s="1359"/>
      <c r="AA240" s="1359"/>
      <c r="AB240" s="1359"/>
      <c r="AC240" s="1347"/>
    </row>
    <row r="241" spans="1:29" ht="18.75" x14ac:dyDescent="0.25">
      <c r="A241" s="1362"/>
      <c r="B241" s="1365"/>
      <c r="C241" s="475"/>
      <c r="D241" s="457"/>
      <c r="E241" s="457"/>
      <c r="F241" s="457"/>
      <c r="G241" s="457"/>
      <c r="H241" s="457"/>
      <c r="I241" s="457"/>
      <c r="J241" s="457"/>
      <c r="K241" s="457"/>
      <c r="L241" s="457"/>
      <c r="M241" s="457"/>
      <c r="N241" s="457"/>
      <c r="O241" s="457"/>
      <c r="P241" s="457"/>
      <c r="Q241" s="459"/>
      <c r="R241" s="459"/>
      <c r="S241" s="459"/>
      <c r="T241" s="460"/>
      <c r="U241" s="461">
        <f t="shared" si="12"/>
        <v>0</v>
      </c>
      <c r="V241" s="462">
        <f t="shared" si="13"/>
        <v>0</v>
      </c>
      <c r="W241" s="462">
        <f t="shared" si="14"/>
        <v>0</v>
      </c>
      <c r="X241" s="463">
        <f t="shared" si="15"/>
        <v>0</v>
      </c>
      <c r="Y241" s="1356"/>
      <c r="Z241" s="1359"/>
      <c r="AA241" s="1359"/>
      <c r="AB241" s="1359"/>
      <c r="AC241" s="1347"/>
    </row>
    <row r="242" spans="1:29" ht="18.75" x14ac:dyDescent="0.25">
      <c r="A242" s="1362"/>
      <c r="B242" s="1365"/>
      <c r="C242" s="475"/>
      <c r="D242" s="464"/>
      <c r="E242" s="464"/>
      <c r="F242" s="464"/>
      <c r="G242" s="464"/>
      <c r="H242" s="464"/>
      <c r="I242" s="464"/>
      <c r="J242" s="464"/>
      <c r="K242" s="464"/>
      <c r="L242" s="464"/>
      <c r="M242" s="464"/>
      <c r="N242" s="464"/>
      <c r="O242" s="464"/>
      <c r="P242" s="464"/>
      <c r="Q242" s="465"/>
      <c r="R242" s="465"/>
      <c r="S242" s="465"/>
      <c r="T242" s="466"/>
      <c r="U242" s="461">
        <f t="shared" si="12"/>
        <v>0</v>
      </c>
      <c r="V242" s="462">
        <f t="shared" si="13"/>
        <v>0</v>
      </c>
      <c r="W242" s="462">
        <f t="shared" si="14"/>
        <v>0</v>
      </c>
      <c r="X242" s="463">
        <f t="shared" si="15"/>
        <v>0</v>
      </c>
      <c r="Y242" s="1356"/>
      <c r="Z242" s="1359"/>
      <c r="AA242" s="1359"/>
      <c r="AB242" s="1359"/>
      <c r="AC242" s="1347"/>
    </row>
    <row r="243" spans="1:29" ht="18.75" x14ac:dyDescent="0.25">
      <c r="A243" s="1362"/>
      <c r="B243" s="1365"/>
      <c r="C243" s="475"/>
      <c r="D243" s="457"/>
      <c r="E243" s="457"/>
      <c r="F243" s="457"/>
      <c r="G243" s="457"/>
      <c r="H243" s="457"/>
      <c r="I243" s="457"/>
      <c r="J243" s="457"/>
      <c r="K243" s="457"/>
      <c r="L243" s="457"/>
      <c r="M243" s="457"/>
      <c r="N243" s="457"/>
      <c r="O243" s="457"/>
      <c r="P243" s="457"/>
      <c r="Q243" s="459"/>
      <c r="R243" s="459"/>
      <c r="S243" s="459"/>
      <c r="T243" s="460"/>
      <c r="U243" s="461">
        <f t="shared" si="12"/>
        <v>0</v>
      </c>
      <c r="V243" s="462">
        <f t="shared" si="13"/>
        <v>0</v>
      </c>
      <c r="W243" s="462">
        <f t="shared" si="14"/>
        <v>0</v>
      </c>
      <c r="X243" s="463">
        <f t="shared" si="15"/>
        <v>0</v>
      </c>
      <c r="Y243" s="1356"/>
      <c r="Z243" s="1359"/>
      <c r="AA243" s="1359"/>
      <c r="AB243" s="1359"/>
      <c r="AC243" s="1347"/>
    </row>
    <row r="244" spans="1:29" ht="18.75" x14ac:dyDescent="0.25">
      <c r="A244" s="1362"/>
      <c r="B244" s="1365"/>
      <c r="C244" s="475"/>
      <c r="D244" s="464"/>
      <c r="E244" s="464"/>
      <c r="F244" s="464"/>
      <c r="G244" s="464"/>
      <c r="H244" s="464"/>
      <c r="I244" s="464"/>
      <c r="J244" s="464"/>
      <c r="K244" s="464"/>
      <c r="L244" s="464"/>
      <c r="M244" s="464"/>
      <c r="N244" s="464"/>
      <c r="O244" s="464"/>
      <c r="P244" s="464"/>
      <c r="Q244" s="465"/>
      <c r="R244" s="465"/>
      <c r="S244" s="465"/>
      <c r="T244" s="466"/>
      <c r="U244" s="461">
        <f t="shared" si="12"/>
        <v>0</v>
      </c>
      <c r="V244" s="462">
        <f t="shared" si="13"/>
        <v>0</v>
      </c>
      <c r="W244" s="462">
        <f t="shared" si="14"/>
        <v>0</v>
      </c>
      <c r="X244" s="463">
        <f t="shared" si="15"/>
        <v>0</v>
      </c>
      <c r="Y244" s="1356"/>
      <c r="Z244" s="1359"/>
      <c r="AA244" s="1359"/>
      <c r="AB244" s="1359"/>
      <c r="AC244" s="1347"/>
    </row>
    <row r="245" spans="1:29" ht="18.75" x14ac:dyDescent="0.25">
      <c r="A245" s="1362"/>
      <c r="B245" s="1365"/>
      <c r="C245" s="475"/>
      <c r="D245" s="457"/>
      <c r="E245" s="457"/>
      <c r="F245" s="457"/>
      <c r="G245" s="457"/>
      <c r="H245" s="457"/>
      <c r="I245" s="457"/>
      <c r="J245" s="457"/>
      <c r="K245" s="457"/>
      <c r="L245" s="457"/>
      <c r="M245" s="457"/>
      <c r="N245" s="457"/>
      <c r="O245" s="457"/>
      <c r="P245" s="457"/>
      <c r="Q245" s="459"/>
      <c r="R245" s="459"/>
      <c r="S245" s="459"/>
      <c r="T245" s="460"/>
      <c r="U245" s="461">
        <f t="shared" si="12"/>
        <v>0</v>
      </c>
      <c r="V245" s="462">
        <f t="shared" si="13"/>
        <v>0</v>
      </c>
      <c r="W245" s="462">
        <f t="shared" si="14"/>
        <v>0</v>
      </c>
      <c r="X245" s="463">
        <f t="shared" si="15"/>
        <v>0</v>
      </c>
      <c r="Y245" s="1356"/>
      <c r="Z245" s="1359"/>
      <c r="AA245" s="1359"/>
      <c r="AB245" s="1359"/>
      <c r="AC245" s="1347"/>
    </row>
    <row r="246" spans="1:29" ht="18.75" x14ac:dyDescent="0.25">
      <c r="A246" s="1362"/>
      <c r="B246" s="1365"/>
      <c r="C246" s="475"/>
      <c r="D246" s="464"/>
      <c r="E246" s="464"/>
      <c r="F246" s="464"/>
      <c r="G246" s="464"/>
      <c r="H246" s="464"/>
      <c r="I246" s="464"/>
      <c r="J246" s="464"/>
      <c r="K246" s="464"/>
      <c r="L246" s="464"/>
      <c r="M246" s="464"/>
      <c r="N246" s="464"/>
      <c r="O246" s="464"/>
      <c r="P246" s="464"/>
      <c r="Q246" s="465"/>
      <c r="R246" s="465"/>
      <c r="S246" s="465"/>
      <c r="T246" s="466"/>
      <c r="U246" s="461">
        <f t="shared" si="12"/>
        <v>0</v>
      </c>
      <c r="V246" s="462">
        <f t="shared" si="13"/>
        <v>0</v>
      </c>
      <c r="W246" s="462">
        <f t="shared" si="14"/>
        <v>0</v>
      </c>
      <c r="X246" s="463">
        <f t="shared" si="15"/>
        <v>0</v>
      </c>
      <c r="Y246" s="1356"/>
      <c r="Z246" s="1359"/>
      <c r="AA246" s="1359"/>
      <c r="AB246" s="1359"/>
      <c r="AC246" s="1347"/>
    </row>
    <row r="247" spans="1:29" ht="18.75" x14ac:dyDescent="0.25">
      <c r="A247" s="1362"/>
      <c r="B247" s="1365"/>
      <c r="C247" s="475"/>
      <c r="D247" s="457"/>
      <c r="E247" s="457"/>
      <c r="F247" s="457"/>
      <c r="G247" s="457"/>
      <c r="H247" s="457"/>
      <c r="I247" s="457"/>
      <c r="J247" s="457"/>
      <c r="K247" s="457"/>
      <c r="L247" s="457"/>
      <c r="M247" s="457"/>
      <c r="N247" s="457"/>
      <c r="O247" s="457"/>
      <c r="P247" s="457"/>
      <c r="Q247" s="459"/>
      <c r="R247" s="459"/>
      <c r="S247" s="459"/>
      <c r="T247" s="460"/>
      <c r="U247" s="461">
        <f t="shared" si="12"/>
        <v>0</v>
      </c>
      <c r="V247" s="462">
        <f t="shared" si="13"/>
        <v>0</v>
      </c>
      <c r="W247" s="462">
        <f t="shared" si="14"/>
        <v>0</v>
      </c>
      <c r="X247" s="463">
        <f t="shared" si="15"/>
        <v>0</v>
      </c>
      <c r="Y247" s="1356"/>
      <c r="Z247" s="1359"/>
      <c r="AA247" s="1359"/>
      <c r="AB247" s="1359"/>
      <c r="AC247" s="1347"/>
    </row>
    <row r="248" spans="1:29" ht="18.75" x14ac:dyDescent="0.25">
      <c r="A248" s="1362"/>
      <c r="B248" s="1365"/>
      <c r="C248" s="475"/>
      <c r="D248" s="464"/>
      <c r="E248" s="464"/>
      <c r="F248" s="464"/>
      <c r="G248" s="464"/>
      <c r="H248" s="464"/>
      <c r="I248" s="464"/>
      <c r="J248" s="464"/>
      <c r="K248" s="464"/>
      <c r="L248" s="464"/>
      <c r="M248" s="464"/>
      <c r="N248" s="464"/>
      <c r="O248" s="464"/>
      <c r="P248" s="464"/>
      <c r="Q248" s="465"/>
      <c r="R248" s="465"/>
      <c r="S248" s="465"/>
      <c r="T248" s="466"/>
      <c r="U248" s="461">
        <f t="shared" si="12"/>
        <v>0</v>
      </c>
      <c r="V248" s="462">
        <f t="shared" si="13"/>
        <v>0</v>
      </c>
      <c r="W248" s="462">
        <f t="shared" si="14"/>
        <v>0</v>
      </c>
      <c r="X248" s="463">
        <f t="shared" si="15"/>
        <v>0</v>
      </c>
      <c r="Y248" s="1356"/>
      <c r="Z248" s="1359"/>
      <c r="AA248" s="1359"/>
      <c r="AB248" s="1359"/>
      <c r="AC248" s="1347"/>
    </row>
    <row r="249" spans="1:29" ht="18.75" x14ac:dyDescent="0.25">
      <c r="A249" s="1362"/>
      <c r="B249" s="1365"/>
      <c r="C249" s="475"/>
      <c r="D249" s="457"/>
      <c r="E249" s="457"/>
      <c r="F249" s="457"/>
      <c r="G249" s="457"/>
      <c r="H249" s="457"/>
      <c r="I249" s="457"/>
      <c r="J249" s="457"/>
      <c r="K249" s="457"/>
      <c r="L249" s="457"/>
      <c r="M249" s="457"/>
      <c r="N249" s="457"/>
      <c r="O249" s="457"/>
      <c r="P249" s="457"/>
      <c r="Q249" s="459"/>
      <c r="R249" s="459"/>
      <c r="S249" s="459"/>
      <c r="T249" s="460"/>
      <c r="U249" s="461">
        <f t="shared" si="12"/>
        <v>0</v>
      </c>
      <c r="V249" s="462">
        <f t="shared" si="13"/>
        <v>0</v>
      </c>
      <c r="W249" s="462">
        <f t="shared" si="14"/>
        <v>0</v>
      </c>
      <c r="X249" s="463">
        <f t="shared" si="15"/>
        <v>0</v>
      </c>
      <c r="Y249" s="1356"/>
      <c r="Z249" s="1359"/>
      <c r="AA249" s="1359"/>
      <c r="AB249" s="1359"/>
      <c r="AC249" s="1347"/>
    </row>
    <row r="250" spans="1:29" ht="18.75" x14ac:dyDescent="0.25">
      <c r="A250" s="1362"/>
      <c r="B250" s="1365"/>
      <c r="C250" s="475"/>
      <c r="D250" s="464"/>
      <c r="E250" s="464"/>
      <c r="F250" s="464"/>
      <c r="G250" s="464"/>
      <c r="H250" s="464"/>
      <c r="I250" s="464"/>
      <c r="J250" s="464"/>
      <c r="K250" s="464"/>
      <c r="L250" s="464"/>
      <c r="M250" s="464"/>
      <c r="N250" s="464"/>
      <c r="O250" s="464"/>
      <c r="P250" s="464"/>
      <c r="Q250" s="465"/>
      <c r="R250" s="465"/>
      <c r="S250" s="465"/>
      <c r="T250" s="466"/>
      <c r="U250" s="461">
        <f t="shared" si="12"/>
        <v>0</v>
      </c>
      <c r="V250" s="462">
        <f t="shared" si="13"/>
        <v>0</v>
      </c>
      <c r="W250" s="462">
        <f t="shared" si="14"/>
        <v>0</v>
      </c>
      <c r="X250" s="463">
        <f t="shared" si="15"/>
        <v>0</v>
      </c>
      <c r="Y250" s="1356"/>
      <c r="Z250" s="1359"/>
      <c r="AA250" s="1359"/>
      <c r="AB250" s="1359"/>
      <c r="AC250" s="1347"/>
    </row>
    <row r="251" spans="1:29" ht="19.5" thickBot="1" x14ac:dyDescent="0.3">
      <c r="A251" s="1363"/>
      <c r="B251" s="1366"/>
      <c r="C251" s="476"/>
      <c r="D251" s="468"/>
      <c r="E251" s="468"/>
      <c r="F251" s="468"/>
      <c r="G251" s="468"/>
      <c r="H251" s="468"/>
      <c r="I251" s="468"/>
      <c r="J251" s="468"/>
      <c r="K251" s="468"/>
      <c r="L251" s="468"/>
      <c r="M251" s="468"/>
      <c r="N251" s="468"/>
      <c r="O251" s="468"/>
      <c r="P251" s="468"/>
      <c r="Q251" s="469"/>
      <c r="R251" s="469"/>
      <c r="S251" s="469"/>
      <c r="T251" s="470"/>
      <c r="U251" s="471">
        <f t="shared" si="12"/>
        <v>0</v>
      </c>
      <c r="V251" s="472">
        <f t="shared" si="13"/>
        <v>0</v>
      </c>
      <c r="W251" s="472">
        <f t="shared" si="14"/>
        <v>0</v>
      </c>
      <c r="X251" s="473">
        <f t="shared" si="15"/>
        <v>0</v>
      </c>
      <c r="Y251" s="1357"/>
      <c r="Z251" s="1360"/>
      <c r="AA251" s="1360"/>
      <c r="AB251" s="1360"/>
      <c r="AC251" s="1348"/>
    </row>
    <row r="252" spans="1:29" ht="18.75" x14ac:dyDescent="0.25">
      <c r="A252" s="1361">
        <v>13</v>
      </c>
      <c r="B252" s="1364"/>
      <c r="C252" s="474"/>
      <c r="D252" s="449"/>
      <c r="E252" s="450"/>
      <c r="F252" s="450"/>
      <c r="G252" s="450"/>
      <c r="H252" s="450"/>
      <c r="I252" s="450"/>
      <c r="J252" s="450"/>
      <c r="K252" s="450"/>
      <c r="L252" s="450"/>
      <c r="M252" s="450"/>
      <c r="N252" s="450"/>
      <c r="O252" s="450"/>
      <c r="P252" s="450"/>
      <c r="Q252" s="451"/>
      <c r="R252" s="451"/>
      <c r="S252" s="451"/>
      <c r="T252" s="452"/>
      <c r="U252" s="453">
        <f t="shared" si="12"/>
        <v>0</v>
      </c>
      <c r="V252" s="454">
        <f t="shared" si="13"/>
        <v>0</v>
      </c>
      <c r="W252" s="454">
        <f t="shared" si="14"/>
        <v>0</v>
      </c>
      <c r="X252" s="455">
        <f t="shared" si="15"/>
        <v>0</v>
      </c>
      <c r="Y252" s="1355">
        <f>SUM(U252:U271)</f>
        <v>0</v>
      </c>
      <c r="Z252" s="1358">
        <f>SUM(V252:V271)</f>
        <v>0</v>
      </c>
      <c r="AA252" s="1358">
        <f>SUM(W252:W271)</f>
        <v>0</v>
      </c>
      <c r="AB252" s="1358">
        <f>SUM(X252:X271)</f>
        <v>0</v>
      </c>
      <c r="AC252" s="1346">
        <f>MAX(Y252:AB271)</f>
        <v>0</v>
      </c>
    </row>
    <row r="253" spans="1:29" ht="18.75" x14ac:dyDescent="0.25">
      <c r="A253" s="1362"/>
      <c r="B253" s="1365"/>
      <c r="C253" s="475"/>
      <c r="D253" s="457"/>
      <c r="E253" s="458"/>
      <c r="F253" s="458"/>
      <c r="G253" s="458"/>
      <c r="H253" s="458"/>
      <c r="I253" s="458"/>
      <c r="J253" s="458"/>
      <c r="K253" s="458"/>
      <c r="L253" s="458"/>
      <c r="M253" s="458"/>
      <c r="N253" s="458"/>
      <c r="O253" s="458"/>
      <c r="P253" s="458"/>
      <c r="Q253" s="459"/>
      <c r="R253" s="459"/>
      <c r="S253" s="459"/>
      <c r="T253" s="460"/>
      <c r="U253" s="461">
        <f t="shared" si="12"/>
        <v>0</v>
      </c>
      <c r="V253" s="462">
        <f t="shared" si="13"/>
        <v>0</v>
      </c>
      <c r="W253" s="462">
        <f t="shared" si="14"/>
        <v>0</v>
      </c>
      <c r="X253" s="463">
        <f t="shared" si="15"/>
        <v>0</v>
      </c>
      <c r="Y253" s="1356"/>
      <c r="Z253" s="1359"/>
      <c r="AA253" s="1359"/>
      <c r="AB253" s="1359"/>
      <c r="AC253" s="1347"/>
    </row>
    <row r="254" spans="1:29" ht="18.75" x14ac:dyDescent="0.25">
      <c r="A254" s="1362"/>
      <c r="B254" s="1365"/>
      <c r="C254" s="475"/>
      <c r="D254" s="464"/>
      <c r="E254" s="464"/>
      <c r="F254" s="464"/>
      <c r="G254" s="464"/>
      <c r="H254" s="464"/>
      <c r="I254" s="464"/>
      <c r="J254" s="464"/>
      <c r="K254" s="464"/>
      <c r="L254" s="464"/>
      <c r="M254" s="464"/>
      <c r="N254" s="464"/>
      <c r="O254" s="464"/>
      <c r="P254" s="464"/>
      <c r="Q254" s="465"/>
      <c r="R254" s="465"/>
      <c r="S254" s="465"/>
      <c r="T254" s="466"/>
      <c r="U254" s="461">
        <f t="shared" si="12"/>
        <v>0</v>
      </c>
      <c r="V254" s="462">
        <f t="shared" si="13"/>
        <v>0</v>
      </c>
      <c r="W254" s="462">
        <f t="shared" si="14"/>
        <v>0</v>
      </c>
      <c r="X254" s="463">
        <f t="shared" si="15"/>
        <v>0</v>
      </c>
      <c r="Y254" s="1356"/>
      <c r="Z254" s="1359"/>
      <c r="AA254" s="1359"/>
      <c r="AB254" s="1359"/>
      <c r="AC254" s="1347"/>
    </row>
    <row r="255" spans="1:29" ht="18.75" x14ac:dyDescent="0.25">
      <c r="A255" s="1362"/>
      <c r="B255" s="1365"/>
      <c r="C255" s="475"/>
      <c r="D255" s="457"/>
      <c r="E255" s="457"/>
      <c r="F255" s="457"/>
      <c r="G255" s="457"/>
      <c r="H255" s="457"/>
      <c r="I255" s="457"/>
      <c r="J255" s="457"/>
      <c r="K255" s="457"/>
      <c r="L255" s="457"/>
      <c r="M255" s="457"/>
      <c r="N255" s="457"/>
      <c r="O255" s="457"/>
      <c r="P255" s="457"/>
      <c r="Q255" s="459"/>
      <c r="R255" s="459"/>
      <c r="S255" s="459"/>
      <c r="T255" s="460"/>
      <c r="U255" s="461">
        <f t="shared" si="12"/>
        <v>0</v>
      </c>
      <c r="V255" s="462">
        <f t="shared" si="13"/>
        <v>0</v>
      </c>
      <c r="W255" s="462">
        <f t="shared" si="14"/>
        <v>0</v>
      </c>
      <c r="X255" s="463">
        <f t="shared" si="15"/>
        <v>0</v>
      </c>
      <c r="Y255" s="1356"/>
      <c r="Z255" s="1359"/>
      <c r="AA255" s="1359"/>
      <c r="AB255" s="1359"/>
      <c r="AC255" s="1347"/>
    </row>
    <row r="256" spans="1:29" ht="18.75" x14ac:dyDescent="0.25">
      <c r="A256" s="1362"/>
      <c r="B256" s="1365"/>
      <c r="C256" s="475"/>
      <c r="D256" s="464"/>
      <c r="E256" s="464"/>
      <c r="F256" s="464"/>
      <c r="G256" s="464"/>
      <c r="H256" s="464"/>
      <c r="I256" s="464"/>
      <c r="J256" s="464"/>
      <c r="K256" s="464"/>
      <c r="L256" s="464"/>
      <c r="M256" s="464"/>
      <c r="N256" s="464"/>
      <c r="O256" s="464"/>
      <c r="P256" s="464"/>
      <c r="Q256" s="465"/>
      <c r="R256" s="465"/>
      <c r="S256" s="465"/>
      <c r="T256" s="466"/>
      <c r="U256" s="461">
        <f t="shared" si="12"/>
        <v>0</v>
      </c>
      <c r="V256" s="462">
        <f t="shared" si="13"/>
        <v>0</v>
      </c>
      <c r="W256" s="462">
        <f t="shared" si="14"/>
        <v>0</v>
      </c>
      <c r="X256" s="463">
        <f t="shared" si="15"/>
        <v>0</v>
      </c>
      <c r="Y256" s="1356"/>
      <c r="Z256" s="1359"/>
      <c r="AA256" s="1359"/>
      <c r="AB256" s="1359"/>
      <c r="AC256" s="1347"/>
    </row>
    <row r="257" spans="1:29" ht="18.75" x14ac:dyDescent="0.25">
      <c r="A257" s="1362"/>
      <c r="B257" s="1365"/>
      <c r="C257" s="475"/>
      <c r="D257" s="457"/>
      <c r="E257" s="457"/>
      <c r="F257" s="457"/>
      <c r="G257" s="457"/>
      <c r="H257" s="457"/>
      <c r="I257" s="457"/>
      <c r="J257" s="457"/>
      <c r="K257" s="457"/>
      <c r="L257" s="457"/>
      <c r="M257" s="457"/>
      <c r="N257" s="457"/>
      <c r="O257" s="457"/>
      <c r="P257" s="457"/>
      <c r="Q257" s="459"/>
      <c r="R257" s="459"/>
      <c r="S257" s="459"/>
      <c r="T257" s="460"/>
      <c r="U257" s="461">
        <f t="shared" si="12"/>
        <v>0</v>
      </c>
      <c r="V257" s="462">
        <f t="shared" si="13"/>
        <v>0</v>
      </c>
      <c r="W257" s="462">
        <f t="shared" si="14"/>
        <v>0</v>
      </c>
      <c r="X257" s="463">
        <f t="shared" si="15"/>
        <v>0</v>
      </c>
      <c r="Y257" s="1356"/>
      <c r="Z257" s="1359"/>
      <c r="AA257" s="1359"/>
      <c r="AB257" s="1359"/>
      <c r="AC257" s="1347"/>
    </row>
    <row r="258" spans="1:29" ht="18.75" x14ac:dyDescent="0.25">
      <c r="A258" s="1362"/>
      <c r="B258" s="1365"/>
      <c r="C258" s="475"/>
      <c r="D258" s="464"/>
      <c r="E258" s="464"/>
      <c r="F258" s="464"/>
      <c r="G258" s="464"/>
      <c r="H258" s="464"/>
      <c r="I258" s="464"/>
      <c r="J258" s="464"/>
      <c r="K258" s="464"/>
      <c r="L258" s="464"/>
      <c r="M258" s="464"/>
      <c r="N258" s="464"/>
      <c r="O258" s="464"/>
      <c r="P258" s="464"/>
      <c r="Q258" s="465"/>
      <c r="R258" s="465"/>
      <c r="S258" s="465"/>
      <c r="T258" s="466"/>
      <c r="U258" s="461">
        <f t="shared" si="12"/>
        <v>0</v>
      </c>
      <c r="V258" s="462">
        <f t="shared" si="13"/>
        <v>0</v>
      </c>
      <c r="W258" s="462">
        <f t="shared" si="14"/>
        <v>0</v>
      </c>
      <c r="X258" s="463">
        <f t="shared" si="15"/>
        <v>0</v>
      </c>
      <c r="Y258" s="1356"/>
      <c r="Z258" s="1359"/>
      <c r="AA258" s="1359"/>
      <c r="AB258" s="1359"/>
      <c r="AC258" s="1347"/>
    </row>
    <row r="259" spans="1:29" ht="18.75" x14ac:dyDescent="0.25">
      <c r="A259" s="1362"/>
      <c r="B259" s="1365"/>
      <c r="C259" s="475"/>
      <c r="D259" s="457"/>
      <c r="E259" s="457"/>
      <c r="F259" s="457"/>
      <c r="G259" s="457"/>
      <c r="H259" s="457"/>
      <c r="I259" s="457"/>
      <c r="J259" s="457"/>
      <c r="K259" s="457"/>
      <c r="L259" s="457"/>
      <c r="M259" s="457"/>
      <c r="N259" s="457"/>
      <c r="O259" s="457"/>
      <c r="P259" s="457"/>
      <c r="Q259" s="459"/>
      <c r="R259" s="459"/>
      <c r="S259" s="459"/>
      <c r="T259" s="460"/>
      <c r="U259" s="461">
        <f t="shared" si="12"/>
        <v>0</v>
      </c>
      <c r="V259" s="462">
        <f t="shared" si="13"/>
        <v>0</v>
      </c>
      <c r="W259" s="462">
        <f t="shared" si="14"/>
        <v>0</v>
      </c>
      <c r="X259" s="463">
        <f t="shared" si="15"/>
        <v>0</v>
      </c>
      <c r="Y259" s="1356"/>
      <c r="Z259" s="1359"/>
      <c r="AA259" s="1359"/>
      <c r="AB259" s="1359"/>
      <c r="AC259" s="1347"/>
    </row>
    <row r="260" spans="1:29" ht="18.75" x14ac:dyDescent="0.25">
      <c r="A260" s="1362"/>
      <c r="B260" s="1365"/>
      <c r="C260" s="475"/>
      <c r="D260" s="464"/>
      <c r="E260" s="464"/>
      <c r="F260" s="464"/>
      <c r="G260" s="464"/>
      <c r="H260" s="464"/>
      <c r="I260" s="464"/>
      <c r="J260" s="464"/>
      <c r="K260" s="464"/>
      <c r="L260" s="464"/>
      <c r="M260" s="464"/>
      <c r="N260" s="464"/>
      <c r="O260" s="464"/>
      <c r="P260" s="464"/>
      <c r="Q260" s="465"/>
      <c r="R260" s="465"/>
      <c r="S260" s="465"/>
      <c r="T260" s="466"/>
      <c r="U260" s="461">
        <f t="shared" si="12"/>
        <v>0</v>
      </c>
      <c r="V260" s="462">
        <f t="shared" si="13"/>
        <v>0</v>
      </c>
      <c r="W260" s="462">
        <f t="shared" si="14"/>
        <v>0</v>
      </c>
      <c r="X260" s="463">
        <f t="shared" si="15"/>
        <v>0</v>
      </c>
      <c r="Y260" s="1356"/>
      <c r="Z260" s="1359"/>
      <c r="AA260" s="1359"/>
      <c r="AB260" s="1359"/>
      <c r="AC260" s="1347"/>
    </row>
    <row r="261" spans="1:29" ht="18.75" x14ac:dyDescent="0.25">
      <c r="A261" s="1362"/>
      <c r="B261" s="1365"/>
      <c r="C261" s="475"/>
      <c r="D261" s="457"/>
      <c r="E261" s="457"/>
      <c r="F261" s="457"/>
      <c r="G261" s="457"/>
      <c r="H261" s="457"/>
      <c r="I261" s="457"/>
      <c r="J261" s="457"/>
      <c r="K261" s="457"/>
      <c r="L261" s="457"/>
      <c r="M261" s="457"/>
      <c r="N261" s="457"/>
      <c r="O261" s="457"/>
      <c r="P261" s="457"/>
      <c r="Q261" s="459"/>
      <c r="R261" s="459"/>
      <c r="S261" s="459"/>
      <c r="T261" s="460"/>
      <c r="U261" s="461">
        <f t="shared" si="12"/>
        <v>0</v>
      </c>
      <c r="V261" s="462">
        <f t="shared" si="13"/>
        <v>0</v>
      </c>
      <c r="W261" s="462">
        <f t="shared" si="14"/>
        <v>0</v>
      </c>
      <c r="X261" s="463">
        <f t="shared" si="15"/>
        <v>0</v>
      </c>
      <c r="Y261" s="1356"/>
      <c r="Z261" s="1359"/>
      <c r="AA261" s="1359"/>
      <c r="AB261" s="1359"/>
      <c r="AC261" s="1347"/>
    </row>
    <row r="262" spans="1:29" ht="18.75" x14ac:dyDescent="0.25">
      <c r="A262" s="1362"/>
      <c r="B262" s="1365"/>
      <c r="C262" s="475"/>
      <c r="D262" s="464"/>
      <c r="E262" s="464"/>
      <c r="F262" s="464"/>
      <c r="G262" s="464"/>
      <c r="H262" s="464"/>
      <c r="I262" s="464"/>
      <c r="J262" s="464"/>
      <c r="K262" s="464"/>
      <c r="L262" s="464"/>
      <c r="M262" s="464"/>
      <c r="N262" s="464"/>
      <c r="O262" s="464"/>
      <c r="P262" s="464"/>
      <c r="Q262" s="465"/>
      <c r="R262" s="465"/>
      <c r="S262" s="465"/>
      <c r="T262" s="466"/>
      <c r="U262" s="461">
        <f t="shared" si="12"/>
        <v>0</v>
      </c>
      <c r="V262" s="462">
        <f t="shared" si="13"/>
        <v>0</v>
      </c>
      <c r="W262" s="462">
        <f t="shared" si="14"/>
        <v>0</v>
      </c>
      <c r="X262" s="463">
        <f t="shared" si="15"/>
        <v>0</v>
      </c>
      <c r="Y262" s="1356"/>
      <c r="Z262" s="1359"/>
      <c r="AA262" s="1359"/>
      <c r="AB262" s="1359"/>
      <c r="AC262" s="1347"/>
    </row>
    <row r="263" spans="1:29" ht="18.75" x14ac:dyDescent="0.25">
      <c r="A263" s="1362"/>
      <c r="B263" s="1365"/>
      <c r="C263" s="475"/>
      <c r="D263" s="457"/>
      <c r="E263" s="457"/>
      <c r="F263" s="457"/>
      <c r="G263" s="457"/>
      <c r="H263" s="457"/>
      <c r="I263" s="457"/>
      <c r="J263" s="457"/>
      <c r="K263" s="457"/>
      <c r="L263" s="457"/>
      <c r="M263" s="457"/>
      <c r="N263" s="457"/>
      <c r="O263" s="457"/>
      <c r="P263" s="457"/>
      <c r="Q263" s="459"/>
      <c r="R263" s="459"/>
      <c r="S263" s="459"/>
      <c r="T263" s="460"/>
      <c r="U263" s="461">
        <f t="shared" si="12"/>
        <v>0</v>
      </c>
      <c r="V263" s="462">
        <f t="shared" si="13"/>
        <v>0</v>
      </c>
      <c r="W263" s="462">
        <f t="shared" si="14"/>
        <v>0</v>
      </c>
      <c r="X263" s="463">
        <f t="shared" si="15"/>
        <v>0</v>
      </c>
      <c r="Y263" s="1356"/>
      <c r="Z263" s="1359"/>
      <c r="AA263" s="1359"/>
      <c r="AB263" s="1359"/>
      <c r="AC263" s="1347"/>
    </row>
    <row r="264" spans="1:29" ht="18.75" x14ac:dyDescent="0.25">
      <c r="A264" s="1362"/>
      <c r="B264" s="1365"/>
      <c r="C264" s="475"/>
      <c r="D264" s="464"/>
      <c r="E264" s="464"/>
      <c r="F264" s="464"/>
      <c r="G264" s="464"/>
      <c r="H264" s="464"/>
      <c r="I264" s="464"/>
      <c r="J264" s="464"/>
      <c r="K264" s="464"/>
      <c r="L264" s="464"/>
      <c r="M264" s="464"/>
      <c r="N264" s="464"/>
      <c r="O264" s="464"/>
      <c r="P264" s="464"/>
      <c r="Q264" s="465"/>
      <c r="R264" s="465"/>
      <c r="S264" s="465"/>
      <c r="T264" s="466"/>
      <c r="U264" s="461">
        <f t="shared" si="12"/>
        <v>0</v>
      </c>
      <c r="V264" s="462">
        <f t="shared" si="13"/>
        <v>0</v>
      </c>
      <c r="W264" s="462">
        <f t="shared" si="14"/>
        <v>0</v>
      </c>
      <c r="X264" s="463">
        <f t="shared" si="15"/>
        <v>0</v>
      </c>
      <c r="Y264" s="1356"/>
      <c r="Z264" s="1359"/>
      <c r="AA264" s="1359"/>
      <c r="AB264" s="1359"/>
      <c r="AC264" s="1347"/>
    </row>
    <row r="265" spans="1:29" ht="18.75" x14ac:dyDescent="0.25">
      <c r="A265" s="1362"/>
      <c r="B265" s="1365"/>
      <c r="C265" s="475"/>
      <c r="D265" s="457"/>
      <c r="E265" s="457"/>
      <c r="F265" s="457"/>
      <c r="G265" s="457"/>
      <c r="H265" s="457"/>
      <c r="I265" s="457"/>
      <c r="J265" s="457"/>
      <c r="K265" s="457"/>
      <c r="L265" s="457"/>
      <c r="M265" s="457"/>
      <c r="N265" s="457"/>
      <c r="O265" s="457"/>
      <c r="P265" s="457"/>
      <c r="Q265" s="459"/>
      <c r="R265" s="459"/>
      <c r="S265" s="459"/>
      <c r="T265" s="460"/>
      <c r="U265" s="461">
        <f t="shared" si="12"/>
        <v>0</v>
      </c>
      <c r="V265" s="462">
        <f t="shared" si="13"/>
        <v>0</v>
      </c>
      <c r="W265" s="462">
        <f t="shared" si="14"/>
        <v>0</v>
      </c>
      <c r="X265" s="463">
        <f t="shared" si="15"/>
        <v>0</v>
      </c>
      <c r="Y265" s="1356"/>
      <c r="Z265" s="1359"/>
      <c r="AA265" s="1359"/>
      <c r="AB265" s="1359"/>
      <c r="AC265" s="1347"/>
    </row>
    <row r="266" spans="1:29" ht="18.75" x14ac:dyDescent="0.25">
      <c r="A266" s="1362"/>
      <c r="B266" s="1365"/>
      <c r="C266" s="475"/>
      <c r="D266" s="464"/>
      <c r="E266" s="464"/>
      <c r="F266" s="464"/>
      <c r="G266" s="464"/>
      <c r="H266" s="464"/>
      <c r="I266" s="464"/>
      <c r="J266" s="464"/>
      <c r="K266" s="464"/>
      <c r="L266" s="464"/>
      <c r="M266" s="464"/>
      <c r="N266" s="464"/>
      <c r="O266" s="464"/>
      <c r="P266" s="464"/>
      <c r="Q266" s="465"/>
      <c r="R266" s="465"/>
      <c r="S266" s="465"/>
      <c r="T266" s="466"/>
      <c r="U266" s="461">
        <f t="shared" si="12"/>
        <v>0</v>
      </c>
      <c r="V266" s="462">
        <f t="shared" si="13"/>
        <v>0</v>
      </c>
      <c r="W266" s="462">
        <f t="shared" si="14"/>
        <v>0</v>
      </c>
      <c r="X266" s="463">
        <f t="shared" si="15"/>
        <v>0</v>
      </c>
      <c r="Y266" s="1356"/>
      <c r="Z266" s="1359"/>
      <c r="AA266" s="1359"/>
      <c r="AB266" s="1359"/>
      <c r="AC266" s="1347"/>
    </row>
    <row r="267" spans="1:29" ht="18.75" x14ac:dyDescent="0.25">
      <c r="A267" s="1362"/>
      <c r="B267" s="1365"/>
      <c r="C267" s="475"/>
      <c r="D267" s="457"/>
      <c r="E267" s="457"/>
      <c r="F267" s="457"/>
      <c r="G267" s="457"/>
      <c r="H267" s="457"/>
      <c r="I267" s="457"/>
      <c r="J267" s="457"/>
      <c r="K267" s="457"/>
      <c r="L267" s="457"/>
      <c r="M267" s="457"/>
      <c r="N267" s="457"/>
      <c r="O267" s="457"/>
      <c r="P267" s="457"/>
      <c r="Q267" s="459"/>
      <c r="R267" s="459"/>
      <c r="S267" s="459"/>
      <c r="T267" s="460"/>
      <c r="U267" s="461">
        <f t="shared" si="12"/>
        <v>0</v>
      </c>
      <c r="V267" s="462">
        <f t="shared" si="13"/>
        <v>0</v>
      </c>
      <c r="W267" s="462">
        <f t="shared" si="14"/>
        <v>0</v>
      </c>
      <c r="X267" s="463">
        <f t="shared" si="15"/>
        <v>0</v>
      </c>
      <c r="Y267" s="1356"/>
      <c r="Z267" s="1359"/>
      <c r="AA267" s="1359"/>
      <c r="AB267" s="1359"/>
      <c r="AC267" s="1347"/>
    </row>
    <row r="268" spans="1:29" ht="18.75" x14ac:dyDescent="0.25">
      <c r="A268" s="1362"/>
      <c r="B268" s="1365"/>
      <c r="C268" s="475"/>
      <c r="D268" s="464"/>
      <c r="E268" s="464"/>
      <c r="F268" s="464"/>
      <c r="G268" s="464"/>
      <c r="H268" s="464"/>
      <c r="I268" s="464"/>
      <c r="J268" s="464"/>
      <c r="K268" s="464"/>
      <c r="L268" s="464"/>
      <c r="M268" s="464"/>
      <c r="N268" s="464"/>
      <c r="O268" s="464"/>
      <c r="P268" s="464"/>
      <c r="Q268" s="465"/>
      <c r="R268" s="465"/>
      <c r="S268" s="465"/>
      <c r="T268" s="466"/>
      <c r="U268" s="461">
        <f t="shared" ref="U268:U331" si="16">IF(AND(E268=0,F268=0,G268=0),0,IF(AND(E268=0,F268=0),G268,IF(AND(E268=0,G268=0),F268,IF(AND(F268=0,G268=0),E268,IF(E268=0,(F268+G268)/2,IF(F268=0,(E268+G268)/2,IF(G268=0,(E268+F268)/2,(E268+F268+G268)/3)))))))</f>
        <v>0</v>
      </c>
      <c r="V268" s="462">
        <f t="shared" ref="V268:V331" si="17">IF(AND(H268=0,I268=0,J268=0),0,IF(AND(H268=0,I268=0),J268,IF(AND(H268=0,J268=0),I268,IF(AND(I268=0,J268=0),H268,IF(H268=0,(I268+J268)/2,IF(I268=0,(H268+J268)/2,IF(J268=0,(H268+I268)/2,(H268+I268+J268)/3)))))))</f>
        <v>0</v>
      </c>
      <c r="W268" s="462">
        <f t="shared" ref="W268:W331" si="18">IF(AND(K268=0,L268=0,M268=0),0,IF(AND(K268=0,L268=0),M268,IF(AND(K268=0,M268=0),L268,IF(AND(L268=0,M268=0),K268,IF(K268=0,(L268+M268)/2,IF(L268=0,(K268+M268)/2,IF(M268=0,(K268+L268)/2,(K268+L268+M268)/3)))))))</f>
        <v>0</v>
      </c>
      <c r="X268" s="463">
        <f t="shared" ref="X268:X331" si="19">IF(AND(N268=0,O268=0,P268=0),0,IF(AND(N268=0,O268=0),P268,IF(AND(N268=0,P268=0),O268,IF(AND(O268=0,P268=0),N268,IF(N268=0,(O268+P268)/2,IF(O268=0,(N268+P268)/2,IF(P268=0,(N268+O268)/2,(N268+O268+P268)/3)))))))</f>
        <v>0</v>
      </c>
      <c r="Y268" s="1356"/>
      <c r="Z268" s="1359"/>
      <c r="AA268" s="1359"/>
      <c r="AB268" s="1359"/>
      <c r="AC268" s="1347"/>
    </row>
    <row r="269" spans="1:29" ht="18.75" x14ac:dyDescent="0.25">
      <c r="A269" s="1362"/>
      <c r="B269" s="1365"/>
      <c r="C269" s="475"/>
      <c r="D269" s="457"/>
      <c r="E269" s="457"/>
      <c r="F269" s="457"/>
      <c r="G269" s="457"/>
      <c r="H269" s="457"/>
      <c r="I269" s="457"/>
      <c r="J269" s="457"/>
      <c r="K269" s="457"/>
      <c r="L269" s="457"/>
      <c r="M269" s="457"/>
      <c r="N269" s="457"/>
      <c r="O269" s="457"/>
      <c r="P269" s="457"/>
      <c r="Q269" s="459"/>
      <c r="R269" s="459"/>
      <c r="S269" s="459"/>
      <c r="T269" s="460"/>
      <c r="U269" s="461">
        <f t="shared" si="16"/>
        <v>0</v>
      </c>
      <c r="V269" s="462">
        <f t="shared" si="17"/>
        <v>0</v>
      </c>
      <c r="W269" s="462">
        <f t="shared" si="18"/>
        <v>0</v>
      </c>
      <c r="X269" s="463">
        <f t="shared" si="19"/>
        <v>0</v>
      </c>
      <c r="Y269" s="1356"/>
      <c r="Z269" s="1359"/>
      <c r="AA269" s="1359"/>
      <c r="AB269" s="1359"/>
      <c r="AC269" s="1347"/>
    </row>
    <row r="270" spans="1:29" ht="18.75" x14ac:dyDescent="0.25">
      <c r="A270" s="1362"/>
      <c r="B270" s="1365"/>
      <c r="C270" s="475"/>
      <c r="D270" s="464"/>
      <c r="E270" s="464"/>
      <c r="F270" s="464"/>
      <c r="G270" s="464"/>
      <c r="H270" s="464"/>
      <c r="I270" s="464"/>
      <c r="J270" s="464"/>
      <c r="K270" s="464"/>
      <c r="L270" s="464"/>
      <c r="M270" s="464"/>
      <c r="N270" s="464"/>
      <c r="O270" s="464"/>
      <c r="P270" s="464"/>
      <c r="Q270" s="465"/>
      <c r="R270" s="465"/>
      <c r="S270" s="465"/>
      <c r="T270" s="466"/>
      <c r="U270" s="461">
        <f t="shared" si="16"/>
        <v>0</v>
      </c>
      <c r="V270" s="462">
        <f t="shared" si="17"/>
        <v>0</v>
      </c>
      <c r="W270" s="462">
        <f t="shared" si="18"/>
        <v>0</v>
      </c>
      <c r="X270" s="463">
        <f t="shared" si="19"/>
        <v>0</v>
      </c>
      <c r="Y270" s="1356"/>
      <c r="Z270" s="1359"/>
      <c r="AA270" s="1359"/>
      <c r="AB270" s="1359"/>
      <c r="AC270" s="1347"/>
    </row>
    <row r="271" spans="1:29" ht="19.5" thickBot="1" x14ac:dyDescent="0.3">
      <c r="A271" s="1363"/>
      <c r="B271" s="1366"/>
      <c r="C271" s="476"/>
      <c r="D271" s="468"/>
      <c r="E271" s="468"/>
      <c r="F271" s="468"/>
      <c r="G271" s="468"/>
      <c r="H271" s="468"/>
      <c r="I271" s="468"/>
      <c r="J271" s="468"/>
      <c r="K271" s="468"/>
      <c r="L271" s="468"/>
      <c r="M271" s="468"/>
      <c r="N271" s="468"/>
      <c r="O271" s="468"/>
      <c r="P271" s="468"/>
      <c r="Q271" s="469"/>
      <c r="R271" s="469"/>
      <c r="S271" s="469"/>
      <c r="T271" s="470"/>
      <c r="U271" s="471">
        <f t="shared" si="16"/>
        <v>0</v>
      </c>
      <c r="V271" s="472">
        <f t="shared" si="17"/>
        <v>0</v>
      </c>
      <c r="W271" s="472">
        <f t="shared" si="18"/>
        <v>0</v>
      </c>
      <c r="X271" s="473">
        <f t="shared" si="19"/>
        <v>0</v>
      </c>
      <c r="Y271" s="1357"/>
      <c r="Z271" s="1360"/>
      <c r="AA271" s="1360"/>
      <c r="AB271" s="1360"/>
      <c r="AC271" s="1348"/>
    </row>
    <row r="272" spans="1:29" ht="18.75" x14ac:dyDescent="0.25">
      <c r="A272" s="1361">
        <v>14</v>
      </c>
      <c r="B272" s="1364"/>
      <c r="C272" s="474"/>
      <c r="D272" s="449"/>
      <c r="E272" s="450"/>
      <c r="F272" s="450"/>
      <c r="G272" s="450"/>
      <c r="H272" s="450"/>
      <c r="I272" s="450"/>
      <c r="J272" s="450"/>
      <c r="K272" s="450"/>
      <c r="L272" s="450"/>
      <c r="M272" s="450"/>
      <c r="N272" s="450"/>
      <c r="O272" s="450"/>
      <c r="P272" s="450"/>
      <c r="Q272" s="451"/>
      <c r="R272" s="451"/>
      <c r="S272" s="451"/>
      <c r="T272" s="452"/>
      <c r="U272" s="453">
        <f t="shared" si="16"/>
        <v>0</v>
      </c>
      <c r="V272" s="454">
        <f t="shared" si="17"/>
        <v>0</v>
      </c>
      <c r="W272" s="454">
        <f t="shared" si="18"/>
        <v>0</v>
      </c>
      <c r="X272" s="455">
        <f t="shared" si="19"/>
        <v>0</v>
      </c>
      <c r="Y272" s="1355">
        <f>SUM(U272:U291)</f>
        <v>0</v>
      </c>
      <c r="Z272" s="1358">
        <f>SUM(V272:V291)</f>
        <v>0</v>
      </c>
      <c r="AA272" s="1358">
        <f>SUM(W272:W291)</f>
        <v>0</v>
      </c>
      <c r="AB272" s="1358">
        <f>SUM(X272:X291)</f>
        <v>0</v>
      </c>
      <c r="AC272" s="1346">
        <f>MAX(Y272:AB291)</f>
        <v>0</v>
      </c>
    </row>
    <row r="273" spans="1:29" ht="18.75" x14ac:dyDescent="0.25">
      <c r="A273" s="1362"/>
      <c r="B273" s="1365"/>
      <c r="C273" s="475"/>
      <c r="D273" s="457"/>
      <c r="E273" s="458"/>
      <c r="F273" s="458"/>
      <c r="G273" s="458"/>
      <c r="H273" s="458"/>
      <c r="I273" s="458"/>
      <c r="J273" s="458"/>
      <c r="K273" s="458"/>
      <c r="L273" s="458"/>
      <c r="M273" s="458"/>
      <c r="N273" s="458"/>
      <c r="O273" s="458"/>
      <c r="P273" s="458"/>
      <c r="Q273" s="459"/>
      <c r="R273" s="459"/>
      <c r="S273" s="459"/>
      <c r="T273" s="460"/>
      <c r="U273" s="461">
        <f t="shared" si="16"/>
        <v>0</v>
      </c>
      <c r="V273" s="462">
        <f t="shared" si="17"/>
        <v>0</v>
      </c>
      <c r="W273" s="462">
        <f t="shared" si="18"/>
        <v>0</v>
      </c>
      <c r="X273" s="463">
        <f t="shared" si="19"/>
        <v>0</v>
      </c>
      <c r="Y273" s="1356"/>
      <c r="Z273" s="1359"/>
      <c r="AA273" s="1359"/>
      <c r="AB273" s="1359"/>
      <c r="AC273" s="1347"/>
    </row>
    <row r="274" spans="1:29" ht="18.75" x14ac:dyDescent="0.25">
      <c r="A274" s="1362"/>
      <c r="B274" s="1365"/>
      <c r="C274" s="475"/>
      <c r="D274" s="464"/>
      <c r="E274" s="464"/>
      <c r="F274" s="464"/>
      <c r="G274" s="464"/>
      <c r="H274" s="464"/>
      <c r="I274" s="464"/>
      <c r="J274" s="464"/>
      <c r="K274" s="464"/>
      <c r="L274" s="464"/>
      <c r="M274" s="464"/>
      <c r="N274" s="464"/>
      <c r="O274" s="464"/>
      <c r="P274" s="464"/>
      <c r="Q274" s="465"/>
      <c r="R274" s="465"/>
      <c r="S274" s="465"/>
      <c r="T274" s="466"/>
      <c r="U274" s="461">
        <f t="shared" si="16"/>
        <v>0</v>
      </c>
      <c r="V274" s="462">
        <f t="shared" si="17"/>
        <v>0</v>
      </c>
      <c r="W274" s="462">
        <f t="shared" si="18"/>
        <v>0</v>
      </c>
      <c r="X274" s="463">
        <f t="shared" si="19"/>
        <v>0</v>
      </c>
      <c r="Y274" s="1356"/>
      <c r="Z274" s="1359"/>
      <c r="AA274" s="1359"/>
      <c r="AB274" s="1359"/>
      <c r="AC274" s="1347"/>
    </row>
    <row r="275" spans="1:29" ht="18.75" x14ac:dyDescent="0.25">
      <c r="A275" s="1362"/>
      <c r="B275" s="1365"/>
      <c r="C275" s="475"/>
      <c r="D275" s="457"/>
      <c r="E275" s="457"/>
      <c r="F275" s="457"/>
      <c r="G275" s="457"/>
      <c r="H275" s="457"/>
      <c r="I275" s="457"/>
      <c r="J275" s="457"/>
      <c r="K275" s="457"/>
      <c r="L275" s="457"/>
      <c r="M275" s="457"/>
      <c r="N275" s="457"/>
      <c r="O275" s="457"/>
      <c r="P275" s="457"/>
      <c r="Q275" s="459"/>
      <c r="R275" s="459"/>
      <c r="S275" s="459"/>
      <c r="T275" s="460"/>
      <c r="U275" s="461">
        <f t="shared" si="16"/>
        <v>0</v>
      </c>
      <c r="V275" s="462">
        <f t="shared" si="17"/>
        <v>0</v>
      </c>
      <c r="W275" s="462">
        <f t="shared" si="18"/>
        <v>0</v>
      </c>
      <c r="X275" s="463">
        <f t="shared" si="19"/>
        <v>0</v>
      </c>
      <c r="Y275" s="1356"/>
      <c r="Z275" s="1359"/>
      <c r="AA275" s="1359"/>
      <c r="AB275" s="1359"/>
      <c r="AC275" s="1347"/>
    </row>
    <row r="276" spans="1:29" ht="18.75" x14ac:dyDescent="0.25">
      <c r="A276" s="1362"/>
      <c r="B276" s="1365"/>
      <c r="C276" s="475"/>
      <c r="D276" s="464"/>
      <c r="E276" s="464"/>
      <c r="F276" s="464"/>
      <c r="G276" s="464"/>
      <c r="H276" s="464"/>
      <c r="I276" s="464"/>
      <c r="J276" s="464"/>
      <c r="K276" s="464"/>
      <c r="L276" s="464"/>
      <c r="M276" s="464"/>
      <c r="N276" s="464"/>
      <c r="O276" s="464"/>
      <c r="P276" s="464"/>
      <c r="Q276" s="465"/>
      <c r="R276" s="465"/>
      <c r="S276" s="465"/>
      <c r="T276" s="466"/>
      <c r="U276" s="461">
        <f t="shared" si="16"/>
        <v>0</v>
      </c>
      <c r="V276" s="462">
        <f t="shared" si="17"/>
        <v>0</v>
      </c>
      <c r="W276" s="462">
        <f t="shared" si="18"/>
        <v>0</v>
      </c>
      <c r="X276" s="463">
        <f t="shared" si="19"/>
        <v>0</v>
      </c>
      <c r="Y276" s="1356"/>
      <c r="Z276" s="1359"/>
      <c r="AA276" s="1359"/>
      <c r="AB276" s="1359"/>
      <c r="AC276" s="1347"/>
    </row>
    <row r="277" spans="1:29" ht="18.75" x14ac:dyDescent="0.25">
      <c r="A277" s="1362"/>
      <c r="B277" s="1365"/>
      <c r="C277" s="475"/>
      <c r="D277" s="457"/>
      <c r="E277" s="457"/>
      <c r="F277" s="457"/>
      <c r="G277" s="457"/>
      <c r="H277" s="457"/>
      <c r="I277" s="457"/>
      <c r="J277" s="457"/>
      <c r="K277" s="457"/>
      <c r="L277" s="457"/>
      <c r="M277" s="457"/>
      <c r="N277" s="457"/>
      <c r="O277" s="457"/>
      <c r="P277" s="457"/>
      <c r="Q277" s="459"/>
      <c r="R277" s="459"/>
      <c r="S277" s="459"/>
      <c r="T277" s="460"/>
      <c r="U277" s="461">
        <f t="shared" si="16"/>
        <v>0</v>
      </c>
      <c r="V277" s="462">
        <f t="shared" si="17"/>
        <v>0</v>
      </c>
      <c r="W277" s="462">
        <f t="shared" si="18"/>
        <v>0</v>
      </c>
      <c r="X277" s="463">
        <f t="shared" si="19"/>
        <v>0</v>
      </c>
      <c r="Y277" s="1356"/>
      <c r="Z277" s="1359"/>
      <c r="AA277" s="1359"/>
      <c r="AB277" s="1359"/>
      <c r="AC277" s="1347"/>
    </row>
    <row r="278" spans="1:29" ht="18.75" x14ac:dyDescent="0.25">
      <c r="A278" s="1362"/>
      <c r="B278" s="1365"/>
      <c r="C278" s="475"/>
      <c r="D278" s="464"/>
      <c r="E278" s="464"/>
      <c r="F278" s="464"/>
      <c r="G278" s="464"/>
      <c r="H278" s="464"/>
      <c r="I278" s="464"/>
      <c r="J278" s="464"/>
      <c r="K278" s="464"/>
      <c r="L278" s="464"/>
      <c r="M278" s="464"/>
      <c r="N278" s="464"/>
      <c r="O278" s="464"/>
      <c r="P278" s="464"/>
      <c r="Q278" s="465"/>
      <c r="R278" s="465"/>
      <c r="S278" s="465"/>
      <c r="T278" s="466"/>
      <c r="U278" s="461">
        <f t="shared" si="16"/>
        <v>0</v>
      </c>
      <c r="V278" s="462">
        <f t="shared" si="17"/>
        <v>0</v>
      </c>
      <c r="W278" s="462">
        <f t="shared" si="18"/>
        <v>0</v>
      </c>
      <c r="X278" s="463">
        <f t="shared" si="19"/>
        <v>0</v>
      </c>
      <c r="Y278" s="1356"/>
      <c r="Z278" s="1359"/>
      <c r="AA278" s="1359"/>
      <c r="AB278" s="1359"/>
      <c r="AC278" s="1347"/>
    </row>
    <row r="279" spans="1:29" ht="18.75" x14ac:dyDescent="0.25">
      <c r="A279" s="1362"/>
      <c r="B279" s="1365"/>
      <c r="C279" s="475"/>
      <c r="D279" s="457"/>
      <c r="E279" s="457"/>
      <c r="F279" s="457"/>
      <c r="G279" s="457"/>
      <c r="H279" s="457"/>
      <c r="I279" s="457"/>
      <c r="J279" s="457"/>
      <c r="K279" s="457"/>
      <c r="L279" s="457"/>
      <c r="M279" s="457"/>
      <c r="N279" s="457"/>
      <c r="O279" s="457"/>
      <c r="P279" s="457"/>
      <c r="Q279" s="459"/>
      <c r="R279" s="459"/>
      <c r="S279" s="459"/>
      <c r="T279" s="460"/>
      <c r="U279" s="461">
        <f t="shared" si="16"/>
        <v>0</v>
      </c>
      <c r="V279" s="462">
        <f t="shared" si="17"/>
        <v>0</v>
      </c>
      <c r="W279" s="462">
        <f t="shared" si="18"/>
        <v>0</v>
      </c>
      <c r="X279" s="463">
        <f t="shared" si="19"/>
        <v>0</v>
      </c>
      <c r="Y279" s="1356"/>
      <c r="Z279" s="1359"/>
      <c r="AA279" s="1359"/>
      <c r="AB279" s="1359"/>
      <c r="AC279" s="1347"/>
    </row>
    <row r="280" spans="1:29" ht="18.75" x14ac:dyDescent="0.25">
      <c r="A280" s="1362"/>
      <c r="B280" s="1365"/>
      <c r="C280" s="475"/>
      <c r="D280" s="464"/>
      <c r="E280" s="464"/>
      <c r="F280" s="464"/>
      <c r="G280" s="464"/>
      <c r="H280" s="464"/>
      <c r="I280" s="464"/>
      <c r="J280" s="464"/>
      <c r="K280" s="464"/>
      <c r="L280" s="464"/>
      <c r="M280" s="464"/>
      <c r="N280" s="464"/>
      <c r="O280" s="464"/>
      <c r="P280" s="464"/>
      <c r="Q280" s="465"/>
      <c r="R280" s="465"/>
      <c r="S280" s="465"/>
      <c r="T280" s="466"/>
      <c r="U280" s="461">
        <f t="shared" si="16"/>
        <v>0</v>
      </c>
      <c r="V280" s="462">
        <f t="shared" si="17"/>
        <v>0</v>
      </c>
      <c r="W280" s="462">
        <f t="shared" si="18"/>
        <v>0</v>
      </c>
      <c r="X280" s="463">
        <f t="shared" si="19"/>
        <v>0</v>
      </c>
      <c r="Y280" s="1356"/>
      <c r="Z280" s="1359"/>
      <c r="AA280" s="1359"/>
      <c r="AB280" s="1359"/>
      <c r="AC280" s="1347"/>
    </row>
    <row r="281" spans="1:29" ht="18.75" x14ac:dyDescent="0.25">
      <c r="A281" s="1362"/>
      <c r="B281" s="1365"/>
      <c r="C281" s="475"/>
      <c r="D281" s="457"/>
      <c r="E281" s="457"/>
      <c r="F281" s="457"/>
      <c r="G281" s="457"/>
      <c r="H281" s="457"/>
      <c r="I281" s="457"/>
      <c r="J281" s="457"/>
      <c r="K281" s="457"/>
      <c r="L281" s="457"/>
      <c r="M281" s="457"/>
      <c r="N281" s="457"/>
      <c r="O281" s="457"/>
      <c r="P281" s="457"/>
      <c r="Q281" s="459"/>
      <c r="R281" s="459"/>
      <c r="S281" s="459"/>
      <c r="T281" s="460"/>
      <c r="U281" s="461">
        <f t="shared" si="16"/>
        <v>0</v>
      </c>
      <c r="V281" s="462">
        <f t="shared" si="17"/>
        <v>0</v>
      </c>
      <c r="W281" s="462">
        <f t="shared" si="18"/>
        <v>0</v>
      </c>
      <c r="X281" s="463">
        <f t="shared" si="19"/>
        <v>0</v>
      </c>
      <c r="Y281" s="1356"/>
      <c r="Z281" s="1359"/>
      <c r="AA281" s="1359"/>
      <c r="AB281" s="1359"/>
      <c r="AC281" s="1347"/>
    </row>
    <row r="282" spans="1:29" ht="18.75" x14ac:dyDescent="0.25">
      <c r="A282" s="1362"/>
      <c r="B282" s="1365"/>
      <c r="C282" s="475"/>
      <c r="D282" s="464"/>
      <c r="E282" s="464"/>
      <c r="F282" s="464"/>
      <c r="G282" s="464"/>
      <c r="H282" s="464"/>
      <c r="I282" s="464"/>
      <c r="J282" s="464"/>
      <c r="K282" s="464"/>
      <c r="L282" s="464"/>
      <c r="M282" s="464"/>
      <c r="N282" s="464"/>
      <c r="O282" s="464"/>
      <c r="P282" s="464"/>
      <c r="Q282" s="465"/>
      <c r="R282" s="465"/>
      <c r="S282" s="465"/>
      <c r="T282" s="466"/>
      <c r="U282" s="461">
        <f t="shared" si="16"/>
        <v>0</v>
      </c>
      <c r="V282" s="462">
        <f t="shared" si="17"/>
        <v>0</v>
      </c>
      <c r="W282" s="462">
        <f t="shared" si="18"/>
        <v>0</v>
      </c>
      <c r="X282" s="463">
        <f t="shared" si="19"/>
        <v>0</v>
      </c>
      <c r="Y282" s="1356"/>
      <c r="Z282" s="1359"/>
      <c r="AA282" s="1359"/>
      <c r="AB282" s="1359"/>
      <c r="AC282" s="1347"/>
    </row>
    <row r="283" spans="1:29" ht="18.75" x14ac:dyDescent="0.25">
      <c r="A283" s="1362"/>
      <c r="B283" s="1365"/>
      <c r="C283" s="475"/>
      <c r="D283" s="457"/>
      <c r="E283" s="457"/>
      <c r="F283" s="457"/>
      <c r="G283" s="457"/>
      <c r="H283" s="457"/>
      <c r="I283" s="457"/>
      <c r="J283" s="457"/>
      <c r="K283" s="457"/>
      <c r="L283" s="457"/>
      <c r="M283" s="457"/>
      <c r="N283" s="457"/>
      <c r="O283" s="457"/>
      <c r="P283" s="457"/>
      <c r="Q283" s="459"/>
      <c r="R283" s="459"/>
      <c r="S283" s="459"/>
      <c r="T283" s="460"/>
      <c r="U283" s="461">
        <f t="shared" si="16"/>
        <v>0</v>
      </c>
      <c r="V283" s="462">
        <f t="shared" si="17"/>
        <v>0</v>
      </c>
      <c r="W283" s="462">
        <f t="shared" si="18"/>
        <v>0</v>
      </c>
      <c r="X283" s="463">
        <f t="shared" si="19"/>
        <v>0</v>
      </c>
      <c r="Y283" s="1356"/>
      <c r="Z283" s="1359"/>
      <c r="AA283" s="1359"/>
      <c r="AB283" s="1359"/>
      <c r="AC283" s="1347"/>
    </row>
    <row r="284" spans="1:29" ht="18.75" x14ac:dyDescent="0.25">
      <c r="A284" s="1362"/>
      <c r="B284" s="1365"/>
      <c r="C284" s="475"/>
      <c r="D284" s="464"/>
      <c r="E284" s="464"/>
      <c r="F284" s="464"/>
      <c r="G284" s="464"/>
      <c r="H284" s="464"/>
      <c r="I284" s="464"/>
      <c r="J284" s="464"/>
      <c r="K284" s="464"/>
      <c r="L284" s="464"/>
      <c r="M284" s="464"/>
      <c r="N284" s="464"/>
      <c r="O284" s="464"/>
      <c r="P284" s="464"/>
      <c r="Q284" s="465"/>
      <c r="R284" s="465"/>
      <c r="S284" s="465"/>
      <c r="T284" s="466"/>
      <c r="U284" s="461">
        <f t="shared" si="16"/>
        <v>0</v>
      </c>
      <c r="V284" s="462">
        <f t="shared" si="17"/>
        <v>0</v>
      </c>
      <c r="W284" s="462">
        <f t="shared" si="18"/>
        <v>0</v>
      </c>
      <c r="X284" s="463">
        <f t="shared" si="19"/>
        <v>0</v>
      </c>
      <c r="Y284" s="1356"/>
      <c r="Z284" s="1359"/>
      <c r="AA284" s="1359"/>
      <c r="AB284" s="1359"/>
      <c r="AC284" s="1347"/>
    </row>
    <row r="285" spans="1:29" ht="18.75" x14ac:dyDescent="0.25">
      <c r="A285" s="1362"/>
      <c r="B285" s="1365"/>
      <c r="C285" s="475"/>
      <c r="D285" s="457"/>
      <c r="E285" s="457"/>
      <c r="F285" s="457"/>
      <c r="G285" s="457"/>
      <c r="H285" s="457"/>
      <c r="I285" s="457"/>
      <c r="J285" s="457"/>
      <c r="K285" s="457"/>
      <c r="L285" s="457"/>
      <c r="M285" s="457"/>
      <c r="N285" s="457"/>
      <c r="O285" s="457"/>
      <c r="P285" s="457"/>
      <c r="Q285" s="459"/>
      <c r="R285" s="459"/>
      <c r="S285" s="459"/>
      <c r="T285" s="460"/>
      <c r="U285" s="461">
        <f t="shared" si="16"/>
        <v>0</v>
      </c>
      <c r="V285" s="462">
        <f t="shared" si="17"/>
        <v>0</v>
      </c>
      <c r="W285" s="462">
        <f t="shared" si="18"/>
        <v>0</v>
      </c>
      <c r="X285" s="463">
        <f t="shared" si="19"/>
        <v>0</v>
      </c>
      <c r="Y285" s="1356"/>
      <c r="Z285" s="1359"/>
      <c r="AA285" s="1359"/>
      <c r="AB285" s="1359"/>
      <c r="AC285" s="1347"/>
    </row>
    <row r="286" spans="1:29" ht="18.75" x14ac:dyDescent="0.25">
      <c r="A286" s="1362"/>
      <c r="B286" s="1365"/>
      <c r="C286" s="475"/>
      <c r="D286" s="464"/>
      <c r="E286" s="464"/>
      <c r="F286" s="464"/>
      <c r="G286" s="464"/>
      <c r="H286" s="464"/>
      <c r="I286" s="464"/>
      <c r="J286" s="464"/>
      <c r="K286" s="464"/>
      <c r="L286" s="464"/>
      <c r="M286" s="464"/>
      <c r="N286" s="464"/>
      <c r="O286" s="464"/>
      <c r="P286" s="464"/>
      <c r="Q286" s="465"/>
      <c r="R286" s="465"/>
      <c r="S286" s="465"/>
      <c r="T286" s="466"/>
      <c r="U286" s="461">
        <f t="shared" si="16"/>
        <v>0</v>
      </c>
      <c r="V286" s="462">
        <f t="shared" si="17"/>
        <v>0</v>
      </c>
      <c r="W286" s="462">
        <f t="shared" si="18"/>
        <v>0</v>
      </c>
      <c r="X286" s="463">
        <f t="shared" si="19"/>
        <v>0</v>
      </c>
      <c r="Y286" s="1356"/>
      <c r="Z286" s="1359"/>
      <c r="AA286" s="1359"/>
      <c r="AB286" s="1359"/>
      <c r="AC286" s="1347"/>
    </row>
    <row r="287" spans="1:29" ht="18.75" x14ac:dyDescent="0.25">
      <c r="A287" s="1362"/>
      <c r="B287" s="1365"/>
      <c r="C287" s="475"/>
      <c r="D287" s="457"/>
      <c r="E287" s="457"/>
      <c r="F287" s="457"/>
      <c r="G287" s="457"/>
      <c r="H287" s="457"/>
      <c r="I287" s="457"/>
      <c r="J287" s="457"/>
      <c r="K287" s="457"/>
      <c r="L287" s="457"/>
      <c r="M287" s="457"/>
      <c r="N287" s="457"/>
      <c r="O287" s="457"/>
      <c r="P287" s="457"/>
      <c r="Q287" s="459"/>
      <c r="R287" s="459"/>
      <c r="S287" s="459"/>
      <c r="T287" s="460"/>
      <c r="U287" s="461">
        <f t="shared" si="16"/>
        <v>0</v>
      </c>
      <c r="V287" s="462">
        <f t="shared" si="17"/>
        <v>0</v>
      </c>
      <c r="W287" s="462">
        <f t="shared" si="18"/>
        <v>0</v>
      </c>
      <c r="X287" s="463">
        <f t="shared" si="19"/>
        <v>0</v>
      </c>
      <c r="Y287" s="1356"/>
      <c r="Z287" s="1359"/>
      <c r="AA287" s="1359"/>
      <c r="AB287" s="1359"/>
      <c r="AC287" s="1347"/>
    </row>
    <row r="288" spans="1:29" ht="18.75" x14ac:dyDescent="0.25">
      <c r="A288" s="1362"/>
      <c r="B288" s="1365"/>
      <c r="C288" s="475"/>
      <c r="D288" s="464"/>
      <c r="E288" s="464"/>
      <c r="F288" s="464"/>
      <c r="G288" s="464"/>
      <c r="H288" s="464"/>
      <c r="I288" s="464"/>
      <c r="J288" s="464"/>
      <c r="K288" s="464"/>
      <c r="L288" s="464"/>
      <c r="M288" s="464"/>
      <c r="N288" s="464"/>
      <c r="O288" s="464"/>
      <c r="P288" s="464"/>
      <c r="Q288" s="465"/>
      <c r="R288" s="465"/>
      <c r="S288" s="465"/>
      <c r="T288" s="466"/>
      <c r="U288" s="461">
        <f t="shared" si="16"/>
        <v>0</v>
      </c>
      <c r="V288" s="462">
        <f t="shared" si="17"/>
        <v>0</v>
      </c>
      <c r="W288" s="462">
        <f t="shared" si="18"/>
        <v>0</v>
      </c>
      <c r="X288" s="463">
        <f t="shared" si="19"/>
        <v>0</v>
      </c>
      <c r="Y288" s="1356"/>
      <c r="Z288" s="1359"/>
      <c r="AA288" s="1359"/>
      <c r="AB288" s="1359"/>
      <c r="AC288" s="1347"/>
    </row>
    <row r="289" spans="1:29" ht="18.75" x14ac:dyDescent="0.25">
      <c r="A289" s="1362"/>
      <c r="B289" s="1365"/>
      <c r="C289" s="475"/>
      <c r="D289" s="457"/>
      <c r="E289" s="457"/>
      <c r="F289" s="457"/>
      <c r="G289" s="457"/>
      <c r="H289" s="457"/>
      <c r="I289" s="457"/>
      <c r="J289" s="457"/>
      <c r="K289" s="457"/>
      <c r="L289" s="457"/>
      <c r="M289" s="457"/>
      <c r="N289" s="457"/>
      <c r="O289" s="457"/>
      <c r="P289" s="457"/>
      <c r="Q289" s="459"/>
      <c r="R289" s="459"/>
      <c r="S289" s="459"/>
      <c r="T289" s="460"/>
      <c r="U289" s="461">
        <f t="shared" si="16"/>
        <v>0</v>
      </c>
      <c r="V289" s="462">
        <f t="shared" si="17"/>
        <v>0</v>
      </c>
      <c r="W289" s="462">
        <f t="shared" si="18"/>
        <v>0</v>
      </c>
      <c r="X289" s="463">
        <f t="shared" si="19"/>
        <v>0</v>
      </c>
      <c r="Y289" s="1356"/>
      <c r="Z289" s="1359"/>
      <c r="AA289" s="1359"/>
      <c r="AB289" s="1359"/>
      <c r="AC289" s="1347"/>
    </row>
    <row r="290" spans="1:29" ht="18.75" x14ac:dyDescent="0.25">
      <c r="A290" s="1362"/>
      <c r="B290" s="1365"/>
      <c r="C290" s="475"/>
      <c r="D290" s="464"/>
      <c r="E290" s="464"/>
      <c r="F290" s="464"/>
      <c r="G290" s="464"/>
      <c r="H290" s="464"/>
      <c r="I290" s="464"/>
      <c r="J290" s="464"/>
      <c r="K290" s="464"/>
      <c r="L290" s="464"/>
      <c r="M290" s="464"/>
      <c r="N290" s="464"/>
      <c r="O290" s="464"/>
      <c r="P290" s="464"/>
      <c r="Q290" s="465"/>
      <c r="R290" s="465"/>
      <c r="S290" s="465"/>
      <c r="T290" s="466"/>
      <c r="U290" s="461">
        <f t="shared" si="16"/>
        <v>0</v>
      </c>
      <c r="V290" s="462">
        <f t="shared" si="17"/>
        <v>0</v>
      </c>
      <c r="W290" s="462">
        <f t="shared" si="18"/>
        <v>0</v>
      </c>
      <c r="X290" s="463">
        <f t="shared" si="19"/>
        <v>0</v>
      </c>
      <c r="Y290" s="1356"/>
      <c r="Z290" s="1359"/>
      <c r="AA290" s="1359"/>
      <c r="AB290" s="1359"/>
      <c r="AC290" s="1347"/>
    </row>
    <row r="291" spans="1:29" ht="19.5" thickBot="1" x14ac:dyDescent="0.3">
      <c r="A291" s="1363"/>
      <c r="B291" s="1366"/>
      <c r="C291" s="476"/>
      <c r="D291" s="468"/>
      <c r="E291" s="468"/>
      <c r="F291" s="468"/>
      <c r="G291" s="468"/>
      <c r="H291" s="468"/>
      <c r="I291" s="468"/>
      <c r="J291" s="468"/>
      <c r="K291" s="468"/>
      <c r="L291" s="468"/>
      <c r="M291" s="468"/>
      <c r="N291" s="468"/>
      <c r="O291" s="468"/>
      <c r="P291" s="468"/>
      <c r="Q291" s="469"/>
      <c r="R291" s="469"/>
      <c r="S291" s="469"/>
      <c r="T291" s="470"/>
      <c r="U291" s="471">
        <f t="shared" si="16"/>
        <v>0</v>
      </c>
      <c r="V291" s="472">
        <f t="shared" si="17"/>
        <v>0</v>
      </c>
      <c r="W291" s="472">
        <f t="shared" si="18"/>
        <v>0</v>
      </c>
      <c r="X291" s="473">
        <f t="shared" si="19"/>
        <v>0</v>
      </c>
      <c r="Y291" s="1357"/>
      <c r="Z291" s="1360"/>
      <c r="AA291" s="1360"/>
      <c r="AB291" s="1360"/>
      <c r="AC291" s="1348"/>
    </row>
    <row r="292" spans="1:29" ht="18.75" x14ac:dyDescent="0.25">
      <c r="A292" s="1361">
        <v>15</v>
      </c>
      <c r="B292" s="1364"/>
      <c r="C292" s="474"/>
      <c r="D292" s="449"/>
      <c r="E292" s="450"/>
      <c r="F292" s="450"/>
      <c r="G292" s="450"/>
      <c r="H292" s="450"/>
      <c r="I292" s="450"/>
      <c r="J292" s="450"/>
      <c r="K292" s="450"/>
      <c r="L292" s="450"/>
      <c r="M292" s="450"/>
      <c r="N292" s="450"/>
      <c r="O292" s="450"/>
      <c r="P292" s="450"/>
      <c r="Q292" s="451"/>
      <c r="R292" s="451"/>
      <c r="S292" s="451"/>
      <c r="T292" s="452"/>
      <c r="U292" s="453">
        <f t="shared" si="16"/>
        <v>0</v>
      </c>
      <c r="V292" s="454">
        <f t="shared" si="17"/>
        <v>0</v>
      </c>
      <c r="W292" s="454">
        <f t="shared" si="18"/>
        <v>0</v>
      </c>
      <c r="X292" s="455">
        <f t="shared" si="19"/>
        <v>0</v>
      </c>
      <c r="Y292" s="1355">
        <f>SUM(U292:U311)</f>
        <v>0</v>
      </c>
      <c r="Z292" s="1358">
        <f>SUM(V292:V311)</f>
        <v>0</v>
      </c>
      <c r="AA292" s="1358">
        <f>SUM(W292:W311)</f>
        <v>0</v>
      </c>
      <c r="AB292" s="1358">
        <f>SUM(X292:X311)</f>
        <v>0</v>
      </c>
      <c r="AC292" s="1346">
        <f>MAX(Y292:AB311)</f>
        <v>0</v>
      </c>
    </row>
    <row r="293" spans="1:29" ht="18.75" x14ac:dyDescent="0.25">
      <c r="A293" s="1362"/>
      <c r="B293" s="1365"/>
      <c r="C293" s="475"/>
      <c r="D293" s="457"/>
      <c r="E293" s="458"/>
      <c r="F293" s="458"/>
      <c r="G293" s="458"/>
      <c r="H293" s="458"/>
      <c r="I293" s="458"/>
      <c r="J293" s="458"/>
      <c r="K293" s="458"/>
      <c r="L293" s="458"/>
      <c r="M293" s="458"/>
      <c r="N293" s="458"/>
      <c r="O293" s="458"/>
      <c r="P293" s="458"/>
      <c r="Q293" s="459"/>
      <c r="R293" s="459"/>
      <c r="S293" s="459"/>
      <c r="T293" s="460"/>
      <c r="U293" s="461">
        <f t="shared" si="16"/>
        <v>0</v>
      </c>
      <c r="V293" s="462">
        <f t="shared" si="17"/>
        <v>0</v>
      </c>
      <c r="W293" s="462">
        <f t="shared" si="18"/>
        <v>0</v>
      </c>
      <c r="X293" s="463">
        <f t="shared" si="19"/>
        <v>0</v>
      </c>
      <c r="Y293" s="1356"/>
      <c r="Z293" s="1359"/>
      <c r="AA293" s="1359"/>
      <c r="AB293" s="1359"/>
      <c r="AC293" s="1347"/>
    </row>
    <row r="294" spans="1:29" ht="18.75" x14ac:dyDescent="0.25">
      <c r="A294" s="1362"/>
      <c r="B294" s="1365"/>
      <c r="C294" s="475"/>
      <c r="D294" s="464"/>
      <c r="E294" s="464"/>
      <c r="F294" s="464"/>
      <c r="G294" s="464"/>
      <c r="H294" s="464"/>
      <c r="I294" s="464"/>
      <c r="J294" s="464"/>
      <c r="K294" s="464"/>
      <c r="L294" s="464"/>
      <c r="M294" s="464"/>
      <c r="N294" s="464"/>
      <c r="O294" s="464"/>
      <c r="P294" s="464"/>
      <c r="Q294" s="465"/>
      <c r="R294" s="465"/>
      <c r="S294" s="465"/>
      <c r="T294" s="466"/>
      <c r="U294" s="461">
        <f t="shared" si="16"/>
        <v>0</v>
      </c>
      <c r="V294" s="462">
        <f t="shared" si="17"/>
        <v>0</v>
      </c>
      <c r="W294" s="462">
        <f t="shared" si="18"/>
        <v>0</v>
      </c>
      <c r="X294" s="463">
        <f t="shared" si="19"/>
        <v>0</v>
      </c>
      <c r="Y294" s="1356"/>
      <c r="Z294" s="1359"/>
      <c r="AA294" s="1359"/>
      <c r="AB294" s="1359"/>
      <c r="AC294" s="1347"/>
    </row>
    <row r="295" spans="1:29" ht="18.75" x14ac:dyDescent="0.25">
      <c r="A295" s="1362"/>
      <c r="B295" s="1365"/>
      <c r="C295" s="475"/>
      <c r="D295" s="457"/>
      <c r="E295" s="457"/>
      <c r="F295" s="457"/>
      <c r="G295" s="457"/>
      <c r="H295" s="457"/>
      <c r="I295" s="457"/>
      <c r="J295" s="457"/>
      <c r="K295" s="457"/>
      <c r="L295" s="457"/>
      <c r="M295" s="457"/>
      <c r="N295" s="457"/>
      <c r="O295" s="457"/>
      <c r="P295" s="457"/>
      <c r="Q295" s="459"/>
      <c r="R295" s="459"/>
      <c r="S295" s="459"/>
      <c r="T295" s="460"/>
      <c r="U295" s="461">
        <f t="shared" si="16"/>
        <v>0</v>
      </c>
      <c r="V295" s="462">
        <f t="shared" si="17"/>
        <v>0</v>
      </c>
      <c r="W295" s="462">
        <f t="shared" si="18"/>
        <v>0</v>
      </c>
      <c r="X295" s="463">
        <f t="shared" si="19"/>
        <v>0</v>
      </c>
      <c r="Y295" s="1356"/>
      <c r="Z295" s="1359"/>
      <c r="AA295" s="1359"/>
      <c r="AB295" s="1359"/>
      <c r="AC295" s="1347"/>
    </row>
    <row r="296" spans="1:29" ht="18.75" x14ac:dyDescent="0.25">
      <c r="A296" s="1362"/>
      <c r="B296" s="1365"/>
      <c r="C296" s="475"/>
      <c r="D296" s="464"/>
      <c r="E296" s="464"/>
      <c r="F296" s="464"/>
      <c r="G296" s="464"/>
      <c r="H296" s="464"/>
      <c r="I296" s="464"/>
      <c r="J296" s="464"/>
      <c r="K296" s="464"/>
      <c r="L296" s="464"/>
      <c r="M296" s="464"/>
      <c r="N296" s="464"/>
      <c r="O296" s="464"/>
      <c r="P296" s="464"/>
      <c r="Q296" s="465"/>
      <c r="R296" s="465"/>
      <c r="S296" s="465"/>
      <c r="T296" s="466"/>
      <c r="U296" s="461">
        <f t="shared" si="16"/>
        <v>0</v>
      </c>
      <c r="V296" s="462">
        <f t="shared" si="17"/>
        <v>0</v>
      </c>
      <c r="W296" s="462">
        <f t="shared" si="18"/>
        <v>0</v>
      </c>
      <c r="X296" s="463">
        <f t="shared" si="19"/>
        <v>0</v>
      </c>
      <c r="Y296" s="1356"/>
      <c r="Z296" s="1359"/>
      <c r="AA296" s="1359"/>
      <c r="AB296" s="1359"/>
      <c r="AC296" s="1347"/>
    </row>
    <row r="297" spans="1:29" ht="18.75" x14ac:dyDescent="0.25">
      <c r="A297" s="1362"/>
      <c r="B297" s="1365"/>
      <c r="C297" s="475"/>
      <c r="D297" s="457"/>
      <c r="E297" s="457"/>
      <c r="F297" s="457"/>
      <c r="G297" s="457"/>
      <c r="H297" s="457"/>
      <c r="I297" s="457"/>
      <c r="J297" s="457"/>
      <c r="K297" s="457"/>
      <c r="L297" s="457"/>
      <c r="M297" s="457"/>
      <c r="N297" s="457"/>
      <c r="O297" s="457"/>
      <c r="P297" s="457"/>
      <c r="Q297" s="459"/>
      <c r="R297" s="459"/>
      <c r="S297" s="459"/>
      <c r="T297" s="460"/>
      <c r="U297" s="461">
        <f t="shared" si="16"/>
        <v>0</v>
      </c>
      <c r="V297" s="462">
        <f t="shared" si="17"/>
        <v>0</v>
      </c>
      <c r="W297" s="462">
        <f t="shared" si="18"/>
        <v>0</v>
      </c>
      <c r="X297" s="463">
        <f t="shared" si="19"/>
        <v>0</v>
      </c>
      <c r="Y297" s="1356"/>
      <c r="Z297" s="1359"/>
      <c r="AA297" s="1359"/>
      <c r="AB297" s="1359"/>
      <c r="AC297" s="1347"/>
    </row>
    <row r="298" spans="1:29" ht="18.75" x14ac:dyDescent="0.25">
      <c r="A298" s="1362"/>
      <c r="B298" s="1365"/>
      <c r="C298" s="475"/>
      <c r="D298" s="464"/>
      <c r="E298" s="464"/>
      <c r="F298" s="464"/>
      <c r="G298" s="464"/>
      <c r="H298" s="464"/>
      <c r="I298" s="464"/>
      <c r="J298" s="464"/>
      <c r="K298" s="464"/>
      <c r="L298" s="464"/>
      <c r="M298" s="464"/>
      <c r="N298" s="464"/>
      <c r="O298" s="464"/>
      <c r="P298" s="464"/>
      <c r="Q298" s="465"/>
      <c r="R298" s="465"/>
      <c r="S298" s="465"/>
      <c r="T298" s="466"/>
      <c r="U298" s="461">
        <f t="shared" si="16"/>
        <v>0</v>
      </c>
      <c r="V298" s="462">
        <f t="shared" si="17"/>
        <v>0</v>
      </c>
      <c r="W298" s="462">
        <f t="shared" si="18"/>
        <v>0</v>
      </c>
      <c r="X298" s="463">
        <f t="shared" si="19"/>
        <v>0</v>
      </c>
      <c r="Y298" s="1356"/>
      <c r="Z298" s="1359"/>
      <c r="AA298" s="1359"/>
      <c r="AB298" s="1359"/>
      <c r="AC298" s="1347"/>
    </row>
    <row r="299" spans="1:29" ht="18.75" x14ac:dyDescent="0.25">
      <c r="A299" s="1362"/>
      <c r="B299" s="1365"/>
      <c r="C299" s="475"/>
      <c r="D299" s="457"/>
      <c r="E299" s="457"/>
      <c r="F299" s="457"/>
      <c r="G299" s="457"/>
      <c r="H299" s="457"/>
      <c r="I299" s="457"/>
      <c r="J299" s="457"/>
      <c r="K299" s="457"/>
      <c r="L299" s="457"/>
      <c r="M299" s="457"/>
      <c r="N299" s="457"/>
      <c r="O299" s="457"/>
      <c r="P299" s="457"/>
      <c r="Q299" s="459"/>
      <c r="R299" s="459"/>
      <c r="S299" s="459"/>
      <c r="T299" s="460"/>
      <c r="U299" s="461">
        <f t="shared" si="16"/>
        <v>0</v>
      </c>
      <c r="V299" s="462">
        <f t="shared" si="17"/>
        <v>0</v>
      </c>
      <c r="W299" s="462">
        <f t="shared" si="18"/>
        <v>0</v>
      </c>
      <c r="X299" s="463">
        <f t="shared" si="19"/>
        <v>0</v>
      </c>
      <c r="Y299" s="1356"/>
      <c r="Z299" s="1359"/>
      <c r="AA299" s="1359"/>
      <c r="AB299" s="1359"/>
      <c r="AC299" s="1347"/>
    </row>
    <row r="300" spans="1:29" ht="18.75" x14ac:dyDescent="0.25">
      <c r="A300" s="1362"/>
      <c r="B300" s="1365"/>
      <c r="C300" s="475"/>
      <c r="D300" s="464"/>
      <c r="E300" s="464"/>
      <c r="F300" s="464"/>
      <c r="G300" s="464"/>
      <c r="H300" s="464"/>
      <c r="I300" s="464"/>
      <c r="J300" s="464"/>
      <c r="K300" s="464"/>
      <c r="L300" s="464"/>
      <c r="M300" s="464"/>
      <c r="N300" s="464"/>
      <c r="O300" s="464"/>
      <c r="P300" s="464"/>
      <c r="Q300" s="465"/>
      <c r="R300" s="465"/>
      <c r="S300" s="465"/>
      <c r="T300" s="466"/>
      <c r="U300" s="461">
        <f t="shared" si="16"/>
        <v>0</v>
      </c>
      <c r="V300" s="462">
        <f t="shared" si="17"/>
        <v>0</v>
      </c>
      <c r="W300" s="462">
        <f t="shared" si="18"/>
        <v>0</v>
      </c>
      <c r="X300" s="463">
        <f t="shared" si="19"/>
        <v>0</v>
      </c>
      <c r="Y300" s="1356"/>
      <c r="Z300" s="1359"/>
      <c r="AA300" s="1359"/>
      <c r="AB300" s="1359"/>
      <c r="AC300" s="1347"/>
    </row>
    <row r="301" spans="1:29" ht="18.75" x14ac:dyDescent="0.25">
      <c r="A301" s="1362"/>
      <c r="B301" s="1365"/>
      <c r="C301" s="475"/>
      <c r="D301" s="457"/>
      <c r="E301" s="457"/>
      <c r="F301" s="457"/>
      <c r="G301" s="457"/>
      <c r="H301" s="457"/>
      <c r="I301" s="457"/>
      <c r="J301" s="457"/>
      <c r="K301" s="457"/>
      <c r="L301" s="457"/>
      <c r="M301" s="457"/>
      <c r="N301" s="457"/>
      <c r="O301" s="457"/>
      <c r="P301" s="457"/>
      <c r="Q301" s="459"/>
      <c r="R301" s="459"/>
      <c r="S301" s="459"/>
      <c r="T301" s="460"/>
      <c r="U301" s="461">
        <f t="shared" si="16"/>
        <v>0</v>
      </c>
      <c r="V301" s="462">
        <f t="shared" si="17"/>
        <v>0</v>
      </c>
      <c r="W301" s="462">
        <f t="shared" si="18"/>
        <v>0</v>
      </c>
      <c r="X301" s="463">
        <f t="shared" si="19"/>
        <v>0</v>
      </c>
      <c r="Y301" s="1356"/>
      <c r="Z301" s="1359"/>
      <c r="AA301" s="1359"/>
      <c r="AB301" s="1359"/>
      <c r="AC301" s="1347"/>
    </row>
    <row r="302" spans="1:29" ht="18.75" x14ac:dyDescent="0.25">
      <c r="A302" s="1362"/>
      <c r="B302" s="1365"/>
      <c r="C302" s="475"/>
      <c r="D302" s="464"/>
      <c r="E302" s="464"/>
      <c r="F302" s="464"/>
      <c r="G302" s="464"/>
      <c r="H302" s="464"/>
      <c r="I302" s="464"/>
      <c r="J302" s="464"/>
      <c r="K302" s="464"/>
      <c r="L302" s="464"/>
      <c r="M302" s="464"/>
      <c r="N302" s="464"/>
      <c r="O302" s="464"/>
      <c r="P302" s="464"/>
      <c r="Q302" s="465"/>
      <c r="R302" s="465"/>
      <c r="S302" s="465"/>
      <c r="T302" s="466"/>
      <c r="U302" s="461">
        <f t="shared" si="16"/>
        <v>0</v>
      </c>
      <c r="V302" s="462">
        <f t="shared" si="17"/>
        <v>0</v>
      </c>
      <c r="W302" s="462">
        <f t="shared" si="18"/>
        <v>0</v>
      </c>
      <c r="X302" s="463">
        <f t="shared" si="19"/>
        <v>0</v>
      </c>
      <c r="Y302" s="1356"/>
      <c r="Z302" s="1359"/>
      <c r="AA302" s="1359"/>
      <c r="AB302" s="1359"/>
      <c r="AC302" s="1347"/>
    </row>
    <row r="303" spans="1:29" ht="18.75" x14ac:dyDescent="0.25">
      <c r="A303" s="1362"/>
      <c r="B303" s="1365"/>
      <c r="C303" s="475"/>
      <c r="D303" s="457"/>
      <c r="E303" s="457"/>
      <c r="F303" s="457"/>
      <c r="G303" s="457"/>
      <c r="H303" s="457"/>
      <c r="I303" s="457"/>
      <c r="J303" s="457"/>
      <c r="K303" s="457"/>
      <c r="L303" s="457"/>
      <c r="M303" s="457"/>
      <c r="N303" s="457"/>
      <c r="O303" s="457"/>
      <c r="P303" s="457"/>
      <c r="Q303" s="459"/>
      <c r="R303" s="459"/>
      <c r="S303" s="459"/>
      <c r="T303" s="460"/>
      <c r="U303" s="461">
        <f t="shared" si="16"/>
        <v>0</v>
      </c>
      <c r="V303" s="462">
        <f t="shared" si="17"/>
        <v>0</v>
      </c>
      <c r="W303" s="462">
        <f t="shared" si="18"/>
        <v>0</v>
      </c>
      <c r="X303" s="463">
        <f t="shared" si="19"/>
        <v>0</v>
      </c>
      <c r="Y303" s="1356"/>
      <c r="Z303" s="1359"/>
      <c r="AA303" s="1359"/>
      <c r="AB303" s="1359"/>
      <c r="AC303" s="1347"/>
    </row>
    <row r="304" spans="1:29" ht="18.75" x14ac:dyDescent="0.25">
      <c r="A304" s="1362"/>
      <c r="B304" s="1365"/>
      <c r="C304" s="475"/>
      <c r="D304" s="464"/>
      <c r="E304" s="464"/>
      <c r="F304" s="464"/>
      <c r="G304" s="464"/>
      <c r="H304" s="464"/>
      <c r="I304" s="464"/>
      <c r="J304" s="464"/>
      <c r="K304" s="464"/>
      <c r="L304" s="464"/>
      <c r="M304" s="464"/>
      <c r="N304" s="464"/>
      <c r="O304" s="464"/>
      <c r="P304" s="464"/>
      <c r="Q304" s="465"/>
      <c r="R304" s="465"/>
      <c r="S304" s="465"/>
      <c r="T304" s="466"/>
      <c r="U304" s="461">
        <f t="shared" si="16"/>
        <v>0</v>
      </c>
      <c r="V304" s="462">
        <f t="shared" si="17"/>
        <v>0</v>
      </c>
      <c r="W304" s="462">
        <f t="shared" si="18"/>
        <v>0</v>
      </c>
      <c r="X304" s="463">
        <f t="shared" si="19"/>
        <v>0</v>
      </c>
      <c r="Y304" s="1356"/>
      <c r="Z304" s="1359"/>
      <c r="AA304" s="1359"/>
      <c r="AB304" s="1359"/>
      <c r="AC304" s="1347"/>
    </row>
    <row r="305" spans="1:29" ht="18.75" x14ac:dyDescent="0.25">
      <c r="A305" s="1362"/>
      <c r="B305" s="1365"/>
      <c r="C305" s="475"/>
      <c r="D305" s="457"/>
      <c r="E305" s="457"/>
      <c r="F305" s="457"/>
      <c r="G305" s="457"/>
      <c r="H305" s="457"/>
      <c r="I305" s="457"/>
      <c r="J305" s="457"/>
      <c r="K305" s="457"/>
      <c r="L305" s="457"/>
      <c r="M305" s="457"/>
      <c r="N305" s="457"/>
      <c r="O305" s="457"/>
      <c r="P305" s="457"/>
      <c r="Q305" s="459"/>
      <c r="R305" s="459"/>
      <c r="S305" s="459"/>
      <c r="T305" s="460"/>
      <c r="U305" s="461">
        <f t="shared" si="16"/>
        <v>0</v>
      </c>
      <c r="V305" s="462">
        <f t="shared" si="17"/>
        <v>0</v>
      </c>
      <c r="W305" s="462">
        <f t="shared" si="18"/>
        <v>0</v>
      </c>
      <c r="X305" s="463">
        <f t="shared" si="19"/>
        <v>0</v>
      </c>
      <c r="Y305" s="1356"/>
      <c r="Z305" s="1359"/>
      <c r="AA305" s="1359"/>
      <c r="AB305" s="1359"/>
      <c r="AC305" s="1347"/>
    </row>
    <row r="306" spans="1:29" ht="18.75" x14ac:dyDescent="0.25">
      <c r="A306" s="1362"/>
      <c r="B306" s="1365"/>
      <c r="C306" s="475"/>
      <c r="D306" s="464"/>
      <c r="E306" s="464"/>
      <c r="F306" s="464"/>
      <c r="G306" s="464"/>
      <c r="H306" s="464"/>
      <c r="I306" s="464"/>
      <c r="J306" s="464"/>
      <c r="K306" s="464"/>
      <c r="L306" s="464"/>
      <c r="M306" s="464"/>
      <c r="N306" s="464"/>
      <c r="O306" s="464"/>
      <c r="P306" s="464"/>
      <c r="Q306" s="465"/>
      <c r="R306" s="465"/>
      <c r="S306" s="465"/>
      <c r="T306" s="466"/>
      <c r="U306" s="461">
        <f t="shared" si="16"/>
        <v>0</v>
      </c>
      <c r="V306" s="462">
        <f t="shared" si="17"/>
        <v>0</v>
      </c>
      <c r="W306" s="462">
        <f t="shared" si="18"/>
        <v>0</v>
      </c>
      <c r="X306" s="463">
        <f t="shared" si="19"/>
        <v>0</v>
      </c>
      <c r="Y306" s="1356"/>
      <c r="Z306" s="1359"/>
      <c r="AA306" s="1359"/>
      <c r="AB306" s="1359"/>
      <c r="AC306" s="1347"/>
    </row>
    <row r="307" spans="1:29" ht="18.75" x14ac:dyDescent="0.25">
      <c r="A307" s="1362"/>
      <c r="B307" s="1365"/>
      <c r="C307" s="475"/>
      <c r="D307" s="457"/>
      <c r="E307" s="457"/>
      <c r="F307" s="457"/>
      <c r="G307" s="457"/>
      <c r="H307" s="457"/>
      <c r="I307" s="457"/>
      <c r="J307" s="457"/>
      <c r="K307" s="457"/>
      <c r="L307" s="457"/>
      <c r="M307" s="457"/>
      <c r="N307" s="457"/>
      <c r="O307" s="457"/>
      <c r="P307" s="457"/>
      <c r="Q307" s="459"/>
      <c r="R307" s="459"/>
      <c r="S307" s="459"/>
      <c r="T307" s="460"/>
      <c r="U307" s="461">
        <f t="shared" si="16"/>
        <v>0</v>
      </c>
      <c r="V307" s="462">
        <f t="shared" si="17"/>
        <v>0</v>
      </c>
      <c r="W307" s="462">
        <f t="shared" si="18"/>
        <v>0</v>
      </c>
      <c r="X307" s="463">
        <f t="shared" si="19"/>
        <v>0</v>
      </c>
      <c r="Y307" s="1356"/>
      <c r="Z307" s="1359"/>
      <c r="AA307" s="1359"/>
      <c r="AB307" s="1359"/>
      <c r="AC307" s="1347"/>
    </row>
    <row r="308" spans="1:29" ht="18.75" x14ac:dyDescent="0.25">
      <c r="A308" s="1362"/>
      <c r="B308" s="1365"/>
      <c r="C308" s="475"/>
      <c r="D308" s="464"/>
      <c r="E308" s="464"/>
      <c r="F308" s="464"/>
      <c r="G308" s="464"/>
      <c r="H308" s="464"/>
      <c r="I308" s="464"/>
      <c r="J308" s="464"/>
      <c r="K308" s="464"/>
      <c r="L308" s="464"/>
      <c r="M308" s="464"/>
      <c r="N308" s="464"/>
      <c r="O308" s="464"/>
      <c r="P308" s="464"/>
      <c r="Q308" s="465"/>
      <c r="R308" s="465"/>
      <c r="S308" s="465"/>
      <c r="T308" s="466"/>
      <c r="U308" s="461">
        <f t="shared" si="16"/>
        <v>0</v>
      </c>
      <c r="V308" s="462">
        <f t="shared" si="17"/>
        <v>0</v>
      </c>
      <c r="W308" s="462">
        <f t="shared" si="18"/>
        <v>0</v>
      </c>
      <c r="X308" s="463">
        <f t="shared" si="19"/>
        <v>0</v>
      </c>
      <c r="Y308" s="1356"/>
      <c r="Z308" s="1359"/>
      <c r="AA308" s="1359"/>
      <c r="AB308" s="1359"/>
      <c r="AC308" s="1347"/>
    </row>
    <row r="309" spans="1:29" ht="18.75" x14ac:dyDescent="0.25">
      <c r="A309" s="1362"/>
      <c r="B309" s="1365"/>
      <c r="C309" s="475"/>
      <c r="D309" s="457"/>
      <c r="E309" s="457"/>
      <c r="F309" s="457"/>
      <c r="G309" s="457"/>
      <c r="H309" s="457"/>
      <c r="I309" s="457"/>
      <c r="J309" s="457"/>
      <c r="K309" s="457"/>
      <c r="L309" s="457"/>
      <c r="M309" s="457"/>
      <c r="N309" s="457"/>
      <c r="O309" s="457"/>
      <c r="P309" s="457"/>
      <c r="Q309" s="459"/>
      <c r="R309" s="459"/>
      <c r="S309" s="459"/>
      <c r="T309" s="460"/>
      <c r="U309" s="461">
        <f t="shared" si="16"/>
        <v>0</v>
      </c>
      <c r="V309" s="462">
        <f t="shared" si="17"/>
        <v>0</v>
      </c>
      <c r="W309" s="462">
        <f t="shared" si="18"/>
        <v>0</v>
      </c>
      <c r="X309" s="463">
        <f t="shared" si="19"/>
        <v>0</v>
      </c>
      <c r="Y309" s="1356"/>
      <c r="Z309" s="1359"/>
      <c r="AA309" s="1359"/>
      <c r="AB309" s="1359"/>
      <c r="AC309" s="1347"/>
    </row>
    <row r="310" spans="1:29" ht="18.75" x14ac:dyDescent="0.25">
      <c r="A310" s="1362"/>
      <c r="B310" s="1365"/>
      <c r="C310" s="475"/>
      <c r="D310" s="464"/>
      <c r="E310" s="464"/>
      <c r="F310" s="464"/>
      <c r="G310" s="464"/>
      <c r="H310" s="464"/>
      <c r="I310" s="464"/>
      <c r="J310" s="464"/>
      <c r="K310" s="464"/>
      <c r="L310" s="464"/>
      <c r="M310" s="464"/>
      <c r="N310" s="464"/>
      <c r="O310" s="464"/>
      <c r="P310" s="464"/>
      <c r="Q310" s="465"/>
      <c r="R310" s="465"/>
      <c r="S310" s="465"/>
      <c r="T310" s="466"/>
      <c r="U310" s="461">
        <f t="shared" si="16"/>
        <v>0</v>
      </c>
      <c r="V310" s="462">
        <f t="shared" si="17"/>
        <v>0</v>
      </c>
      <c r="W310" s="462">
        <f t="shared" si="18"/>
        <v>0</v>
      </c>
      <c r="X310" s="463">
        <f t="shared" si="19"/>
        <v>0</v>
      </c>
      <c r="Y310" s="1356"/>
      <c r="Z310" s="1359"/>
      <c r="AA310" s="1359"/>
      <c r="AB310" s="1359"/>
      <c r="AC310" s="1347"/>
    </row>
    <row r="311" spans="1:29" ht="19.5" thickBot="1" x14ac:dyDescent="0.3">
      <c r="A311" s="1363"/>
      <c r="B311" s="1366"/>
      <c r="C311" s="476"/>
      <c r="D311" s="468"/>
      <c r="E311" s="468"/>
      <c r="F311" s="468"/>
      <c r="G311" s="468"/>
      <c r="H311" s="468"/>
      <c r="I311" s="468"/>
      <c r="J311" s="468"/>
      <c r="K311" s="468"/>
      <c r="L311" s="468"/>
      <c r="M311" s="468"/>
      <c r="N311" s="468"/>
      <c r="O311" s="468"/>
      <c r="P311" s="468"/>
      <c r="Q311" s="469"/>
      <c r="R311" s="469"/>
      <c r="S311" s="469"/>
      <c r="T311" s="470"/>
      <c r="U311" s="471">
        <f t="shared" si="16"/>
        <v>0</v>
      </c>
      <c r="V311" s="472">
        <f t="shared" si="17"/>
        <v>0</v>
      </c>
      <c r="W311" s="472">
        <f t="shared" si="18"/>
        <v>0</v>
      </c>
      <c r="X311" s="473">
        <f t="shared" si="19"/>
        <v>0</v>
      </c>
      <c r="Y311" s="1357"/>
      <c r="Z311" s="1360"/>
      <c r="AA311" s="1360"/>
      <c r="AB311" s="1360"/>
      <c r="AC311" s="1348"/>
    </row>
    <row r="312" spans="1:29" ht="18.75" x14ac:dyDescent="0.25">
      <c r="A312" s="1361">
        <v>16</v>
      </c>
      <c r="B312" s="1364"/>
      <c r="C312" s="474"/>
      <c r="D312" s="449"/>
      <c r="E312" s="450"/>
      <c r="F312" s="450"/>
      <c r="G312" s="450"/>
      <c r="H312" s="450"/>
      <c r="I312" s="450"/>
      <c r="J312" s="450"/>
      <c r="K312" s="450"/>
      <c r="L312" s="450"/>
      <c r="M312" s="450"/>
      <c r="N312" s="450"/>
      <c r="O312" s="450"/>
      <c r="P312" s="450"/>
      <c r="Q312" s="451"/>
      <c r="R312" s="451"/>
      <c r="S312" s="451"/>
      <c r="T312" s="452"/>
      <c r="U312" s="453">
        <f t="shared" si="16"/>
        <v>0</v>
      </c>
      <c r="V312" s="454">
        <f t="shared" si="17"/>
        <v>0</v>
      </c>
      <c r="W312" s="454">
        <f t="shared" si="18"/>
        <v>0</v>
      </c>
      <c r="X312" s="455">
        <f t="shared" si="19"/>
        <v>0</v>
      </c>
      <c r="Y312" s="1355">
        <f>SUM(U312:U331)</f>
        <v>0</v>
      </c>
      <c r="Z312" s="1358">
        <f>SUM(V312:V331)</f>
        <v>0</v>
      </c>
      <c r="AA312" s="1358">
        <f>SUM(W312:W331)</f>
        <v>0</v>
      </c>
      <c r="AB312" s="1358">
        <f>SUM(X312:X331)</f>
        <v>0</v>
      </c>
      <c r="AC312" s="1346">
        <f>MAX(Y312:AB331)</f>
        <v>0</v>
      </c>
    </row>
    <row r="313" spans="1:29" ht="18.75" x14ac:dyDescent="0.25">
      <c r="A313" s="1362"/>
      <c r="B313" s="1365"/>
      <c r="C313" s="475"/>
      <c r="D313" s="457"/>
      <c r="E313" s="458"/>
      <c r="F313" s="458"/>
      <c r="G313" s="458"/>
      <c r="H313" s="458"/>
      <c r="I313" s="458"/>
      <c r="J313" s="458"/>
      <c r="K313" s="458"/>
      <c r="L313" s="458"/>
      <c r="M313" s="458"/>
      <c r="N313" s="458"/>
      <c r="O313" s="458"/>
      <c r="P313" s="458"/>
      <c r="Q313" s="459"/>
      <c r="R313" s="459"/>
      <c r="S313" s="459"/>
      <c r="T313" s="460"/>
      <c r="U313" s="461">
        <f t="shared" si="16"/>
        <v>0</v>
      </c>
      <c r="V313" s="462">
        <f t="shared" si="17"/>
        <v>0</v>
      </c>
      <c r="W313" s="462">
        <f t="shared" si="18"/>
        <v>0</v>
      </c>
      <c r="X313" s="463">
        <f t="shared" si="19"/>
        <v>0</v>
      </c>
      <c r="Y313" s="1356"/>
      <c r="Z313" s="1359"/>
      <c r="AA313" s="1359"/>
      <c r="AB313" s="1359"/>
      <c r="AC313" s="1347"/>
    </row>
    <row r="314" spans="1:29" ht="18.75" x14ac:dyDescent="0.25">
      <c r="A314" s="1362"/>
      <c r="B314" s="1365"/>
      <c r="C314" s="475"/>
      <c r="D314" s="464"/>
      <c r="E314" s="464"/>
      <c r="F314" s="464"/>
      <c r="G314" s="464"/>
      <c r="H314" s="464"/>
      <c r="I314" s="464"/>
      <c r="J314" s="464"/>
      <c r="K314" s="464"/>
      <c r="L314" s="464"/>
      <c r="M314" s="464"/>
      <c r="N314" s="464"/>
      <c r="O314" s="464"/>
      <c r="P314" s="464"/>
      <c r="Q314" s="465"/>
      <c r="R314" s="465"/>
      <c r="S314" s="465"/>
      <c r="T314" s="466"/>
      <c r="U314" s="461">
        <f t="shared" si="16"/>
        <v>0</v>
      </c>
      <c r="V314" s="462">
        <f t="shared" si="17"/>
        <v>0</v>
      </c>
      <c r="W314" s="462">
        <f t="shared" si="18"/>
        <v>0</v>
      </c>
      <c r="X314" s="463">
        <f t="shared" si="19"/>
        <v>0</v>
      </c>
      <c r="Y314" s="1356"/>
      <c r="Z314" s="1359"/>
      <c r="AA314" s="1359"/>
      <c r="AB314" s="1359"/>
      <c r="AC314" s="1347"/>
    </row>
    <row r="315" spans="1:29" ht="18.75" x14ac:dyDescent="0.25">
      <c r="A315" s="1362"/>
      <c r="B315" s="1365"/>
      <c r="C315" s="475"/>
      <c r="D315" s="457"/>
      <c r="E315" s="457"/>
      <c r="F315" s="457"/>
      <c r="G315" s="457"/>
      <c r="H315" s="457"/>
      <c r="I315" s="457"/>
      <c r="J315" s="457"/>
      <c r="K315" s="457"/>
      <c r="L315" s="457"/>
      <c r="M315" s="457"/>
      <c r="N315" s="457"/>
      <c r="O315" s="457"/>
      <c r="P315" s="457"/>
      <c r="Q315" s="459"/>
      <c r="R315" s="459"/>
      <c r="S315" s="459"/>
      <c r="T315" s="460"/>
      <c r="U315" s="461">
        <f t="shared" si="16"/>
        <v>0</v>
      </c>
      <c r="V315" s="462">
        <f t="shared" si="17"/>
        <v>0</v>
      </c>
      <c r="W315" s="462">
        <f t="shared" si="18"/>
        <v>0</v>
      </c>
      <c r="X315" s="463">
        <f t="shared" si="19"/>
        <v>0</v>
      </c>
      <c r="Y315" s="1356"/>
      <c r="Z315" s="1359"/>
      <c r="AA315" s="1359"/>
      <c r="AB315" s="1359"/>
      <c r="AC315" s="1347"/>
    </row>
    <row r="316" spans="1:29" ht="18.75" x14ac:dyDescent="0.25">
      <c r="A316" s="1362"/>
      <c r="B316" s="1365"/>
      <c r="C316" s="475"/>
      <c r="D316" s="464"/>
      <c r="E316" s="464"/>
      <c r="F316" s="464"/>
      <c r="G316" s="464"/>
      <c r="H316" s="464"/>
      <c r="I316" s="464"/>
      <c r="J316" s="464"/>
      <c r="K316" s="464"/>
      <c r="L316" s="464"/>
      <c r="M316" s="464"/>
      <c r="N316" s="464"/>
      <c r="O316" s="464"/>
      <c r="P316" s="464"/>
      <c r="Q316" s="465"/>
      <c r="R316" s="465"/>
      <c r="S316" s="465"/>
      <c r="T316" s="466"/>
      <c r="U316" s="461">
        <f t="shared" si="16"/>
        <v>0</v>
      </c>
      <c r="V316" s="462">
        <f t="shared" si="17"/>
        <v>0</v>
      </c>
      <c r="W316" s="462">
        <f t="shared" si="18"/>
        <v>0</v>
      </c>
      <c r="X316" s="463">
        <f t="shared" si="19"/>
        <v>0</v>
      </c>
      <c r="Y316" s="1356"/>
      <c r="Z316" s="1359"/>
      <c r="AA316" s="1359"/>
      <c r="AB316" s="1359"/>
      <c r="AC316" s="1347"/>
    </row>
    <row r="317" spans="1:29" ht="18.75" x14ac:dyDescent="0.25">
      <c r="A317" s="1362"/>
      <c r="B317" s="1365"/>
      <c r="C317" s="475"/>
      <c r="D317" s="457"/>
      <c r="E317" s="457"/>
      <c r="F317" s="457"/>
      <c r="G317" s="457"/>
      <c r="H317" s="457"/>
      <c r="I317" s="457"/>
      <c r="J317" s="457"/>
      <c r="K317" s="457"/>
      <c r="L317" s="457"/>
      <c r="M317" s="457"/>
      <c r="N317" s="457"/>
      <c r="O317" s="457"/>
      <c r="P317" s="457"/>
      <c r="Q317" s="459"/>
      <c r="R317" s="459"/>
      <c r="S317" s="459"/>
      <c r="T317" s="460"/>
      <c r="U317" s="461">
        <f t="shared" si="16"/>
        <v>0</v>
      </c>
      <c r="V317" s="462">
        <f t="shared" si="17"/>
        <v>0</v>
      </c>
      <c r="W317" s="462">
        <f t="shared" si="18"/>
        <v>0</v>
      </c>
      <c r="X317" s="463">
        <f t="shared" si="19"/>
        <v>0</v>
      </c>
      <c r="Y317" s="1356"/>
      <c r="Z317" s="1359"/>
      <c r="AA317" s="1359"/>
      <c r="AB317" s="1359"/>
      <c r="AC317" s="1347"/>
    </row>
    <row r="318" spans="1:29" ht="18.75" x14ac:dyDescent="0.25">
      <c r="A318" s="1362"/>
      <c r="B318" s="1365"/>
      <c r="C318" s="475"/>
      <c r="D318" s="464"/>
      <c r="E318" s="464"/>
      <c r="F318" s="464"/>
      <c r="G318" s="464"/>
      <c r="H318" s="464"/>
      <c r="I318" s="464"/>
      <c r="J318" s="464"/>
      <c r="K318" s="464"/>
      <c r="L318" s="464"/>
      <c r="M318" s="464"/>
      <c r="N318" s="464"/>
      <c r="O318" s="464"/>
      <c r="P318" s="464"/>
      <c r="Q318" s="465"/>
      <c r="R318" s="465"/>
      <c r="S318" s="465"/>
      <c r="T318" s="466"/>
      <c r="U318" s="461">
        <f t="shared" si="16"/>
        <v>0</v>
      </c>
      <c r="V318" s="462">
        <f t="shared" si="17"/>
        <v>0</v>
      </c>
      <c r="W318" s="462">
        <f t="shared" si="18"/>
        <v>0</v>
      </c>
      <c r="X318" s="463">
        <f t="shared" si="19"/>
        <v>0</v>
      </c>
      <c r="Y318" s="1356"/>
      <c r="Z318" s="1359"/>
      <c r="AA318" s="1359"/>
      <c r="AB318" s="1359"/>
      <c r="AC318" s="1347"/>
    </row>
    <row r="319" spans="1:29" ht="18.75" x14ac:dyDescent="0.25">
      <c r="A319" s="1362"/>
      <c r="B319" s="1365"/>
      <c r="C319" s="475"/>
      <c r="D319" s="457"/>
      <c r="E319" s="457"/>
      <c r="F319" s="457"/>
      <c r="G319" s="457"/>
      <c r="H319" s="457"/>
      <c r="I319" s="457"/>
      <c r="J319" s="457"/>
      <c r="K319" s="457"/>
      <c r="L319" s="457"/>
      <c r="M319" s="457"/>
      <c r="N319" s="457"/>
      <c r="O319" s="457"/>
      <c r="P319" s="457"/>
      <c r="Q319" s="459"/>
      <c r="R319" s="459"/>
      <c r="S319" s="459"/>
      <c r="T319" s="460"/>
      <c r="U319" s="461">
        <f t="shared" si="16"/>
        <v>0</v>
      </c>
      <c r="V319" s="462">
        <f t="shared" si="17"/>
        <v>0</v>
      </c>
      <c r="W319" s="462">
        <f t="shared" si="18"/>
        <v>0</v>
      </c>
      <c r="X319" s="463">
        <f t="shared" si="19"/>
        <v>0</v>
      </c>
      <c r="Y319" s="1356"/>
      <c r="Z319" s="1359"/>
      <c r="AA319" s="1359"/>
      <c r="AB319" s="1359"/>
      <c r="AC319" s="1347"/>
    </row>
    <row r="320" spans="1:29" ht="18.75" x14ac:dyDescent="0.25">
      <c r="A320" s="1362"/>
      <c r="B320" s="1365"/>
      <c r="C320" s="475"/>
      <c r="D320" s="464"/>
      <c r="E320" s="464"/>
      <c r="F320" s="464"/>
      <c r="G320" s="464"/>
      <c r="H320" s="464"/>
      <c r="I320" s="464"/>
      <c r="J320" s="464"/>
      <c r="K320" s="464"/>
      <c r="L320" s="464"/>
      <c r="M320" s="464"/>
      <c r="N320" s="464"/>
      <c r="O320" s="464"/>
      <c r="P320" s="464"/>
      <c r="Q320" s="465"/>
      <c r="R320" s="465"/>
      <c r="S320" s="465"/>
      <c r="T320" s="466"/>
      <c r="U320" s="461">
        <f t="shared" si="16"/>
        <v>0</v>
      </c>
      <c r="V320" s="462">
        <f t="shared" si="17"/>
        <v>0</v>
      </c>
      <c r="W320" s="462">
        <f t="shared" si="18"/>
        <v>0</v>
      </c>
      <c r="X320" s="463">
        <f t="shared" si="19"/>
        <v>0</v>
      </c>
      <c r="Y320" s="1356"/>
      <c r="Z320" s="1359"/>
      <c r="AA320" s="1359"/>
      <c r="AB320" s="1359"/>
      <c r="AC320" s="1347"/>
    </row>
    <row r="321" spans="1:29" ht="18.75" x14ac:dyDescent="0.25">
      <c r="A321" s="1362"/>
      <c r="B321" s="1365"/>
      <c r="C321" s="475"/>
      <c r="D321" s="457"/>
      <c r="E321" s="457"/>
      <c r="F321" s="457"/>
      <c r="G321" s="457"/>
      <c r="H321" s="457"/>
      <c r="I321" s="457"/>
      <c r="J321" s="457"/>
      <c r="K321" s="457"/>
      <c r="L321" s="457"/>
      <c r="M321" s="457"/>
      <c r="N321" s="457"/>
      <c r="O321" s="457"/>
      <c r="P321" s="457"/>
      <c r="Q321" s="459"/>
      <c r="R321" s="459"/>
      <c r="S321" s="459"/>
      <c r="T321" s="460"/>
      <c r="U321" s="461">
        <f t="shared" si="16"/>
        <v>0</v>
      </c>
      <c r="V321" s="462">
        <f t="shared" si="17"/>
        <v>0</v>
      </c>
      <c r="W321" s="462">
        <f t="shared" si="18"/>
        <v>0</v>
      </c>
      <c r="X321" s="463">
        <f t="shared" si="19"/>
        <v>0</v>
      </c>
      <c r="Y321" s="1356"/>
      <c r="Z321" s="1359"/>
      <c r="AA321" s="1359"/>
      <c r="AB321" s="1359"/>
      <c r="AC321" s="1347"/>
    </row>
    <row r="322" spans="1:29" ht="18.75" x14ac:dyDescent="0.25">
      <c r="A322" s="1362"/>
      <c r="B322" s="1365"/>
      <c r="C322" s="475"/>
      <c r="D322" s="464"/>
      <c r="E322" s="464"/>
      <c r="F322" s="464"/>
      <c r="G322" s="464"/>
      <c r="H322" s="464"/>
      <c r="I322" s="464"/>
      <c r="J322" s="464"/>
      <c r="K322" s="464"/>
      <c r="L322" s="464"/>
      <c r="M322" s="464"/>
      <c r="N322" s="464"/>
      <c r="O322" s="464"/>
      <c r="P322" s="464"/>
      <c r="Q322" s="465"/>
      <c r="R322" s="465"/>
      <c r="S322" s="465"/>
      <c r="T322" s="466"/>
      <c r="U322" s="461">
        <f t="shared" si="16"/>
        <v>0</v>
      </c>
      <c r="V322" s="462">
        <f t="shared" si="17"/>
        <v>0</v>
      </c>
      <c r="W322" s="462">
        <f t="shared" si="18"/>
        <v>0</v>
      </c>
      <c r="X322" s="463">
        <f t="shared" si="19"/>
        <v>0</v>
      </c>
      <c r="Y322" s="1356"/>
      <c r="Z322" s="1359"/>
      <c r="AA322" s="1359"/>
      <c r="AB322" s="1359"/>
      <c r="AC322" s="1347"/>
    </row>
    <row r="323" spans="1:29" ht="18.75" x14ac:dyDescent="0.25">
      <c r="A323" s="1362"/>
      <c r="B323" s="1365"/>
      <c r="C323" s="475"/>
      <c r="D323" s="457"/>
      <c r="E323" s="457"/>
      <c r="F323" s="457"/>
      <c r="G323" s="457"/>
      <c r="H323" s="457"/>
      <c r="I323" s="457"/>
      <c r="J323" s="457"/>
      <c r="K323" s="457"/>
      <c r="L323" s="457"/>
      <c r="M323" s="457"/>
      <c r="N323" s="457"/>
      <c r="O323" s="457"/>
      <c r="P323" s="457"/>
      <c r="Q323" s="459"/>
      <c r="R323" s="459"/>
      <c r="S323" s="459"/>
      <c r="T323" s="460"/>
      <c r="U323" s="461">
        <f t="shared" si="16"/>
        <v>0</v>
      </c>
      <c r="V323" s="462">
        <f t="shared" si="17"/>
        <v>0</v>
      </c>
      <c r="W323" s="462">
        <f t="shared" si="18"/>
        <v>0</v>
      </c>
      <c r="X323" s="463">
        <f t="shared" si="19"/>
        <v>0</v>
      </c>
      <c r="Y323" s="1356"/>
      <c r="Z323" s="1359"/>
      <c r="AA323" s="1359"/>
      <c r="AB323" s="1359"/>
      <c r="AC323" s="1347"/>
    </row>
    <row r="324" spans="1:29" ht="18.75" x14ac:dyDescent="0.25">
      <c r="A324" s="1362"/>
      <c r="B324" s="1365"/>
      <c r="C324" s="475"/>
      <c r="D324" s="464"/>
      <c r="E324" s="464"/>
      <c r="F324" s="464"/>
      <c r="G324" s="464"/>
      <c r="H324" s="464"/>
      <c r="I324" s="464"/>
      <c r="J324" s="464"/>
      <c r="K324" s="464"/>
      <c r="L324" s="464"/>
      <c r="M324" s="464"/>
      <c r="N324" s="464"/>
      <c r="O324" s="464"/>
      <c r="P324" s="464"/>
      <c r="Q324" s="465"/>
      <c r="R324" s="465"/>
      <c r="S324" s="465"/>
      <c r="T324" s="466"/>
      <c r="U324" s="461">
        <f t="shared" si="16"/>
        <v>0</v>
      </c>
      <c r="V324" s="462">
        <f t="shared" si="17"/>
        <v>0</v>
      </c>
      <c r="W324" s="462">
        <f t="shared" si="18"/>
        <v>0</v>
      </c>
      <c r="X324" s="463">
        <f t="shared" si="19"/>
        <v>0</v>
      </c>
      <c r="Y324" s="1356"/>
      <c r="Z324" s="1359"/>
      <c r="AA324" s="1359"/>
      <c r="AB324" s="1359"/>
      <c r="AC324" s="1347"/>
    </row>
    <row r="325" spans="1:29" ht="18.75" x14ac:dyDescent="0.25">
      <c r="A325" s="1362"/>
      <c r="B325" s="1365"/>
      <c r="C325" s="475"/>
      <c r="D325" s="457"/>
      <c r="E325" s="457"/>
      <c r="F325" s="457"/>
      <c r="G325" s="457"/>
      <c r="H325" s="457"/>
      <c r="I325" s="457"/>
      <c r="J325" s="457"/>
      <c r="K325" s="457"/>
      <c r="L325" s="457"/>
      <c r="M325" s="457"/>
      <c r="N325" s="457"/>
      <c r="O325" s="457"/>
      <c r="P325" s="457"/>
      <c r="Q325" s="459"/>
      <c r="R325" s="459"/>
      <c r="S325" s="459"/>
      <c r="T325" s="460"/>
      <c r="U325" s="461">
        <f t="shared" si="16"/>
        <v>0</v>
      </c>
      <c r="V325" s="462">
        <f t="shared" si="17"/>
        <v>0</v>
      </c>
      <c r="W325" s="462">
        <f t="shared" si="18"/>
        <v>0</v>
      </c>
      <c r="X325" s="463">
        <f t="shared" si="19"/>
        <v>0</v>
      </c>
      <c r="Y325" s="1356"/>
      <c r="Z325" s="1359"/>
      <c r="AA325" s="1359"/>
      <c r="AB325" s="1359"/>
      <c r="AC325" s="1347"/>
    </row>
    <row r="326" spans="1:29" ht="18.75" x14ac:dyDescent="0.25">
      <c r="A326" s="1362"/>
      <c r="B326" s="1365"/>
      <c r="C326" s="475"/>
      <c r="D326" s="464"/>
      <c r="E326" s="464"/>
      <c r="F326" s="464"/>
      <c r="G326" s="464"/>
      <c r="H326" s="464"/>
      <c r="I326" s="464"/>
      <c r="J326" s="464"/>
      <c r="K326" s="464"/>
      <c r="L326" s="464"/>
      <c r="M326" s="464"/>
      <c r="N326" s="464"/>
      <c r="O326" s="464"/>
      <c r="P326" s="464"/>
      <c r="Q326" s="465"/>
      <c r="R326" s="465"/>
      <c r="S326" s="465"/>
      <c r="T326" s="466"/>
      <c r="U326" s="461">
        <f t="shared" si="16"/>
        <v>0</v>
      </c>
      <c r="V326" s="462">
        <f t="shared" si="17"/>
        <v>0</v>
      </c>
      <c r="W326" s="462">
        <f t="shared" si="18"/>
        <v>0</v>
      </c>
      <c r="X326" s="463">
        <f t="shared" si="19"/>
        <v>0</v>
      </c>
      <c r="Y326" s="1356"/>
      <c r="Z326" s="1359"/>
      <c r="AA326" s="1359"/>
      <c r="AB326" s="1359"/>
      <c r="AC326" s="1347"/>
    </row>
    <row r="327" spans="1:29" ht="18.75" x14ac:dyDescent="0.25">
      <c r="A327" s="1362"/>
      <c r="B327" s="1365"/>
      <c r="C327" s="475"/>
      <c r="D327" s="457"/>
      <c r="E327" s="457"/>
      <c r="F327" s="457"/>
      <c r="G327" s="457"/>
      <c r="H327" s="457"/>
      <c r="I327" s="457"/>
      <c r="J327" s="457"/>
      <c r="K327" s="457"/>
      <c r="L327" s="457"/>
      <c r="M327" s="457"/>
      <c r="N327" s="457"/>
      <c r="O327" s="457"/>
      <c r="P327" s="457"/>
      <c r="Q327" s="459"/>
      <c r="R327" s="459"/>
      <c r="S327" s="459"/>
      <c r="T327" s="460"/>
      <c r="U327" s="461">
        <f t="shared" si="16"/>
        <v>0</v>
      </c>
      <c r="V327" s="462">
        <f t="shared" si="17"/>
        <v>0</v>
      </c>
      <c r="W327" s="462">
        <f t="shared" si="18"/>
        <v>0</v>
      </c>
      <c r="X327" s="463">
        <f t="shared" si="19"/>
        <v>0</v>
      </c>
      <c r="Y327" s="1356"/>
      <c r="Z327" s="1359"/>
      <c r="AA327" s="1359"/>
      <c r="AB327" s="1359"/>
      <c r="AC327" s="1347"/>
    </row>
    <row r="328" spans="1:29" ht="18.75" x14ac:dyDescent="0.25">
      <c r="A328" s="1362"/>
      <c r="B328" s="1365"/>
      <c r="C328" s="475"/>
      <c r="D328" s="464"/>
      <c r="E328" s="464"/>
      <c r="F328" s="464"/>
      <c r="G328" s="464"/>
      <c r="H328" s="464"/>
      <c r="I328" s="464"/>
      <c r="J328" s="464"/>
      <c r="K328" s="464"/>
      <c r="L328" s="464"/>
      <c r="M328" s="464"/>
      <c r="N328" s="464"/>
      <c r="O328" s="464"/>
      <c r="P328" s="464"/>
      <c r="Q328" s="465"/>
      <c r="R328" s="465"/>
      <c r="S328" s="465"/>
      <c r="T328" s="466"/>
      <c r="U328" s="461">
        <f t="shared" si="16"/>
        <v>0</v>
      </c>
      <c r="V328" s="462">
        <f t="shared" si="17"/>
        <v>0</v>
      </c>
      <c r="W328" s="462">
        <f t="shared" si="18"/>
        <v>0</v>
      </c>
      <c r="X328" s="463">
        <f t="shared" si="19"/>
        <v>0</v>
      </c>
      <c r="Y328" s="1356"/>
      <c r="Z328" s="1359"/>
      <c r="AA328" s="1359"/>
      <c r="AB328" s="1359"/>
      <c r="AC328" s="1347"/>
    </row>
    <row r="329" spans="1:29" ht="18.75" x14ac:dyDescent="0.25">
      <c r="A329" s="1362"/>
      <c r="B329" s="1365"/>
      <c r="C329" s="475"/>
      <c r="D329" s="457"/>
      <c r="E329" s="457"/>
      <c r="F329" s="457"/>
      <c r="G329" s="457"/>
      <c r="H329" s="457"/>
      <c r="I329" s="457"/>
      <c r="J329" s="457"/>
      <c r="K329" s="457"/>
      <c r="L329" s="457"/>
      <c r="M329" s="457"/>
      <c r="N329" s="457"/>
      <c r="O329" s="457"/>
      <c r="P329" s="457"/>
      <c r="Q329" s="459"/>
      <c r="R329" s="459"/>
      <c r="S329" s="459"/>
      <c r="T329" s="460"/>
      <c r="U329" s="461">
        <f t="shared" si="16"/>
        <v>0</v>
      </c>
      <c r="V329" s="462">
        <f t="shared" si="17"/>
        <v>0</v>
      </c>
      <c r="W329" s="462">
        <f t="shared" si="18"/>
        <v>0</v>
      </c>
      <c r="X329" s="463">
        <f t="shared" si="19"/>
        <v>0</v>
      </c>
      <c r="Y329" s="1356"/>
      <c r="Z329" s="1359"/>
      <c r="AA329" s="1359"/>
      <c r="AB329" s="1359"/>
      <c r="AC329" s="1347"/>
    </row>
    <row r="330" spans="1:29" ht="18.75" x14ac:dyDescent="0.25">
      <c r="A330" s="1362"/>
      <c r="B330" s="1365"/>
      <c r="C330" s="475"/>
      <c r="D330" s="464"/>
      <c r="E330" s="464"/>
      <c r="F330" s="464"/>
      <c r="G330" s="464"/>
      <c r="H330" s="464"/>
      <c r="I330" s="464"/>
      <c r="J330" s="464"/>
      <c r="K330" s="464"/>
      <c r="L330" s="464"/>
      <c r="M330" s="464"/>
      <c r="N330" s="464"/>
      <c r="O330" s="464"/>
      <c r="P330" s="464"/>
      <c r="Q330" s="465"/>
      <c r="R330" s="465"/>
      <c r="S330" s="465"/>
      <c r="T330" s="466"/>
      <c r="U330" s="461">
        <f t="shared" si="16"/>
        <v>0</v>
      </c>
      <c r="V330" s="462">
        <f t="shared" si="17"/>
        <v>0</v>
      </c>
      <c r="W330" s="462">
        <f t="shared" si="18"/>
        <v>0</v>
      </c>
      <c r="X330" s="463">
        <f t="shared" si="19"/>
        <v>0</v>
      </c>
      <c r="Y330" s="1356"/>
      <c r="Z330" s="1359"/>
      <c r="AA330" s="1359"/>
      <c r="AB330" s="1359"/>
      <c r="AC330" s="1347"/>
    </row>
    <row r="331" spans="1:29" ht="19.5" thickBot="1" x14ac:dyDescent="0.3">
      <c r="A331" s="1363"/>
      <c r="B331" s="1366"/>
      <c r="C331" s="476"/>
      <c r="D331" s="468"/>
      <c r="E331" s="468"/>
      <c r="F331" s="468"/>
      <c r="G331" s="468"/>
      <c r="H331" s="468"/>
      <c r="I331" s="468"/>
      <c r="J331" s="468"/>
      <c r="K331" s="468"/>
      <c r="L331" s="468"/>
      <c r="M331" s="468"/>
      <c r="N331" s="468"/>
      <c r="O331" s="468"/>
      <c r="P331" s="468"/>
      <c r="Q331" s="469"/>
      <c r="R331" s="469"/>
      <c r="S331" s="469"/>
      <c r="T331" s="470"/>
      <c r="U331" s="471">
        <f t="shared" si="16"/>
        <v>0</v>
      </c>
      <c r="V331" s="472">
        <f t="shared" si="17"/>
        <v>0</v>
      </c>
      <c r="W331" s="472">
        <f t="shared" si="18"/>
        <v>0</v>
      </c>
      <c r="X331" s="473">
        <f t="shared" si="19"/>
        <v>0</v>
      </c>
      <c r="Y331" s="1357"/>
      <c r="Z331" s="1360"/>
      <c r="AA331" s="1360"/>
      <c r="AB331" s="1360"/>
      <c r="AC331" s="1348"/>
    </row>
    <row r="332" spans="1:29" ht="18.75" x14ac:dyDescent="0.25">
      <c r="A332" s="1361">
        <v>17</v>
      </c>
      <c r="B332" s="1364"/>
      <c r="C332" s="474"/>
      <c r="D332" s="449"/>
      <c r="E332" s="450"/>
      <c r="F332" s="450"/>
      <c r="G332" s="450"/>
      <c r="H332" s="450"/>
      <c r="I332" s="450"/>
      <c r="J332" s="450"/>
      <c r="K332" s="450"/>
      <c r="L332" s="450"/>
      <c r="M332" s="450"/>
      <c r="N332" s="450"/>
      <c r="O332" s="450"/>
      <c r="P332" s="450"/>
      <c r="Q332" s="451"/>
      <c r="R332" s="451"/>
      <c r="S332" s="451"/>
      <c r="T332" s="452"/>
      <c r="U332" s="453">
        <f t="shared" ref="U332:U395" si="20">IF(AND(E332=0,F332=0,G332=0),0,IF(AND(E332=0,F332=0),G332,IF(AND(E332=0,G332=0),F332,IF(AND(F332=0,G332=0),E332,IF(E332=0,(F332+G332)/2,IF(F332=0,(E332+G332)/2,IF(G332=0,(E332+F332)/2,(E332+F332+G332)/3)))))))</f>
        <v>0</v>
      </c>
      <c r="V332" s="454">
        <f t="shared" ref="V332:V395" si="21">IF(AND(H332=0,I332=0,J332=0),0,IF(AND(H332=0,I332=0),J332,IF(AND(H332=0,J332=0),I332,IF(AND(I332=0,J332=0),H332,IF(H332=0,(I332+J332)/2,IF(I332=0,(H332+J332)/2,IF(J332=0,(H332+I332)/2,(H332+I332+J332)/3)))))))</f>
        <v>0</v>
      </c>
      <c r="W332" s="454">
        <f t="shared" ref="W332:W395" si="22">IF(AND(K332=0,L332=0,M332=0),0,IF(AND(K332=0,L332=0),M332,IF(AND(K332=0,M332=0),L332,IF(AND(L332=0,M332=0),K332,IF(K332=0,(L332+M332)/2,IF(L332=0,(K332+M332)/2,IF(M332=0,(K332+L332)/2,(K332+L332+M332)/3)))))))</f>
        <v>0</v>
      </c>
      <c r="X332" s="455">
        <f t="shared" ref="X332:X395" si="23">IF(AND(N332=0,O332=0,P332=0),0,IF(AND(N332=0,O332=0),P332,IF(AND(N332=0,P332=0),O332,IF(AND(O332=0,P332=0),N332,IF(N332=0,(O332+P332)/2,IF(O332=0,(N332+P332)/2,IF(P332=0,(N332+O332)/2,(N332+O332+P332)/3)))))))</f>
        <v>0</v>
      </c>
      <c r="Y332" s="1355">
        <f>SUM(U332:U351)</f>
        <v>0</v>
      </c>
      <c r="Z332" s="1358">
        <f>SUM(V332:V351)</f>
        <v>0</v>
      </c>
      <c r="AA332" s="1358">
        <f>SUM(W332:W351)</f>
        <v>0</v>
      </c>
      <c r="AB332" s="1358">
        <f>SUM(X332:X351)</f>
        <v>0</v>
      </c>
      <c r="AC332" s="1346">
        <f>MAX(Y332:AB351)</f>
        <v>0</v>
      </c>
    </row>
    <row r="333" spans="1:29" ht="18.75" x14ac:dyDescent="0.25">
      <c r="A333" s="1362"/>
      <c r="B333" s="1365"/>
      <c r="C333" s="475"/>
      <c r="D333" s="457"/>
      <c r="E333" s="458"/>
      <c r="F333" s="458"/>
      <c r="G333" s="458"/>
      <c r="H333" s="458"/>
      <c r="I333" s="458"/>
      <c r="J333" s="458"/>
      <c r="K333" s="458"/>
      <c r="L333" s="458"/>
      <c r="M333" s="458"/>
      <c r="N333" s="458"/>
      <c r="O333" s="458"/>
      <c r="P333" s="458"/>
      <c r="Q333" s="459"/>
      <c r="R333" s="459"/>
      <c r="S333" s="459"/>
      <c r="T333" s="460"/>
      <c r="U333" s="461">
        <f t="shared" si="20"/>
        <v>0</v>
      </c>
      <c r="V333" s="462">
        <f t="shared" si="21"/>
        <v>0</v>
      </c>
      <c r="W333" s="462">
        <f t="shared" si="22"/>
        <v>0</v>
      </c>
      <c r="X333" s="463">
        <f t="shared" si="23"/>
        <v>0</v>
      </c>
      <c r="Y333" s="1356"/>
      <c r="Z333" s="1359"/>
      <c r="AA333" s="1359"/>
      <c r="AB333" s="1359"/>
      <c r="AC333" s="1347"/>
    </row>
    <row r="334" spans="1:29" ht="18.75" x14ac:dyDescent="0.25">
      <c r="A334" s="1362"/>
      <c r="B334" s="1365"/>
      <c r="C334" s="475"/>
      <c r="D334" s="464"/>
      <c r="E334" s="464"/>
      <c r="F334" s="464"/>
      <c r="G334" s="464"/>
      <c r="H334" s="464"/>
      <c r="I334" s="464"/>
      <c r="J334" s="464"/>
      <c r="K334" s="464"/>
      <c r="L334" s="464"/>
      <c r="M334" s="464"/>
      <c r="N334" s="464"/>
      <c r="O334" s="464"/>
      <c r="P334" s="464"/>
      <c r="Q334" s="465"/>
      <c r="R334" s="465"/>
      <c r="S334" s="465"/>
      <c r="T334" s="466"/>
      <c r="U334" s="461">
        <f t="shared" si="20"/>
        <v>0</v>
      </c>
      <c r="V334" s="462">
        <f t="shared" si="21"/>
        <v>0</v>
      </c>
      <c r="W334" s="462">
        <f t="shared" si="22"/>
        <v>0</v>
      </c>
      <c r="X334" s="463">
        <f t="shared" si="23"/>
        <v>0</v>
      </c>
      <c r="Y334" s="1356"/>
      <c r="Z334" s="1359"/>
      <c r="AA334" s="1359"/>
      <c r="AB334" s="1359"/>
      <c r="AC334" s="1347"/>
    </row>
    <row r="335" spans="1:29" ht="18.75" x14ac:dyDescent="0.25">
      <c r="A335" s="1362"/>
      <c r="B335" s="1365"/>
      <c r="C335" s="475"/>
      <c r="D335" s="457"/>
      <c r="E335" s="457"/>
      <c r="F335" s="457"/>
      <c r="G335" s="457"/>
      <c r="H335" s="457"/>
      <c r="I335" s="457"/>
      <c r="J335" s="457"/>
      <c r="K335" s="457"/>
      <c r="L335" s="457"/>
      <c r="M335" s="457"/>
      <c r="N335" s="457"/>
      <c r="O335" s="457"/>
      <c r="P335" s="457"/>
      <c r="Q335" s="459"/>
      <c r="R335" s="459"/>
      <c r="S335" s="459"/>
      <c r="T335" s="460"/>
      <c r="U335" s="461">
        <f t="shared" si="20"/>
        <v>0</v>
      </c>
      <c r="V335" s="462">
        <f t="shared" si="21"/>
        <v>0</v>
      </c>
      <c r="W335" s="462">
        <f t="shared" si="22"/>
        <v>0</v>
      </c>
      <c r="X335" s="463">
        <f t="shared" si="23"/>
        <v>0</v>
      </c>
      <c r="Y335" s="1356"/>
      <c r="Z335" s="1359"/>
      <c r="AA335" s="1359"/>
      <c r="AB335" s="1359"/>
      <c r="AC335" s="1347"/>
    </row>
    <row r="336" spans="1:29" ht="18.75" x14ac:dyDescent="0.25">
      <c r="A336" s="1362"/>
      <c r="B336" s="1365"/>
      <c r="C336" s="475"/>
      <c r="D336" s="464"/>
      <c r="E336" s="464"/>
      <c r="F336" s="464"/>
      <c r="G336" s="464"/>
      <c r="H336" s="464"/>
      <c r="I336" s="464"/>
      <c r="J336" s="464"/>
      <c r="K336" s="464"/>
      <c r="L336" s="464"/>
      <c r="M336" s="464"/>
      <c r="N336" s="464"/>
      <c r="O336" s="464"/>
      <c r="P336" s="464"/>
      <c r="Q336" s="465"/>
      <c r="R336" s="465"/>
      <c r="S336" s="465"/>
      <c r="T336" s="466"/>
      <c r="U336" s="461">
        <f t="shared" si="20"/>
        <v>0</v>
      </c>
      <c r="V336" s="462">
        <f t="shared" si="21"/>
        <v>0</v>
      </c>
      <c r="W336" s="462">
        <f t="shared" si="22"/>
        <v>0</v>
      </c>
      <c r="X336" s="463">
        <f t="shared" si="23"/>
        <v>0</v>
      </c>
      <c r="Y336" s="1356"/>
      <c r="Z336" s="1359"/>
      <c r="AA336" s="1359"/>
      <c r="AB336" s="1359"/>
      <c r="AC336" s="1347"/>
    </row>
    <row r="337" spans="1:29" ht="18.75" x14ac:dyDescent="0.25">
      <c r="A337" s="1362"/>
      <c r="B337" s="1365"/>
      <c r="C337" s="475"/>
      <c r="D337" s="457"/>
      <c r="E337" s="457"/>
      <c r="F337" s="457"/>
      <c r="G337" s="457"/>
      <c r="H337" s="457"/>
      <c r="I337" s="457"/>
      <c r="J337" s="457"/>
      <c r="K337" s="457"/>
      <c r="L337" s="457"/>
      <c r="M337" s="457"/>
      <c r="N337" s="457"/>
      <c r="O337" s="457"/>
      <c r="P337" s="457"/>
      <c r="Q337" s="459"/>
      <c r="R337" s="459"/>
      <c r="S337" s="459"/>
      <c r="T337" s="460"/>
      <c r="U337" s="461">
        <f t="shared" si="20"/>
        <v>0</v>
      </c>
      <c r="V337" s="462">
        <f t="shared" si="21"/>
        <v>0</v>
      </c>
      <c r="W337" s="462">
        <f t="shared" si="22"/>
        <v>0</v>
      </c>
      <c r="X337" s="463">
        <f t="shared" si="23"/>
        <v>0</v>
      </c>
      <c r="Y337" s="1356"/>
      <c r="Z337" s="1359"/>
      <c r="AA337" s="1359"/>
      <c r="AB337" s="1359"/>
      <c r="AC337" s="1347"/>
    </row>
    <row r="338" spans="1:29" ht="18.75" x14ac:dyDescent="0.25">
      <c r="A338" s="1362"/>
      <c r="B338" s="1365"/>
      <c r="C338" s="475"/>
      <c r="D338" s="464"/>
      <c r="E338" s="464"/>
      <c r="F338" s="464"/>
      <c r="G338" s="464"/>
      <c r="H338" s="464"/>
      <c r="I338" s="464"/>
      <c r="J338" s="464"/>
      <c r="K338" s="464"/>
      <c r="L338" s="464"/>
      <c r="M338" s="464"/>
      <c r="N338" s="464"/>
      <c r="O338" s="464"/>
      <c r="P338" s="464"/>
      <c r="Q338" s="465"/>
      <c r="R338" s="465"/>
      <c r="S338" s="465"/>
      <c r="T338" s="466"/>
      <c r="U338" s="461">
        <f t="shared" si="20"/>
        <v>0</v>
      </c>
      <c r="V338" s="462">
        <f t="shared" si="21"/>
        <v>0</v>
      </c>
      <c r="W338" s="462">
        <f t="shared" si="22"/>
        <v>0</v>
      </c>
      <c r="X338" s="463">
        <f t="shared" si="23"/>
        <v>0</v>
      </c>
      <c r="Y338" s="1356"/>
      <c r="Z338" s="1359"/>
      <c r="AA338" s="1359"/>
      <c r="AB338" s="1359"/>
      <c r="AC338" s="1347"/>
    </row>
    <row r="339" spans="1:29" ht="18.75" x14ac:dyDescent="0.25">
      <c r="A339" s="1362"/>
      <c r="B339" s="1365"/>
      <c r="C339" s="475"/>
      <c r="D339" s="457"/>
      <c r="E339" s="457"/>
      <c r="F339" s="457"/>
      <c r="G339" s="457"/>
      <c r="H339" s="457"/>
      <c r="I339" s="457"/>
      <c r="J339" s="457"/>
      <c r="K339" s="457"/>
      <c r="L339" s="457"/>
      <c r="M339" s="457"/>
      <c r="N339" s="457"/>
      <c r="O339" s="457"/>
      <c r="P339" s="457"/>
      <c r="Q339" s="459"/>
      <c r="R339" s="459"/>
      <c r="S339" s="459"/>
      <c r="T339" s="460"/>
      <c r="U339" s="461">
        <f t="shared" si="20"/>
        <v>0</v>
      </c>
      <c r="V339" s="462">
        <f t="shared" si="21"/>
        <v>0</v>
      </c>
      <c r="W339" s="462">
        <f t="shared" si="22"/>
        <v>0</v>
      </c>
      <c r="X339" s="463">
        <f t="shared" si="23"/>
        <v>0</v>
      </c>
      <c r="Y339" s="1356"/>
      <c r="Z339" s="1359"/>
      <c r="AA339" s="1359"/>
      <c r="AB339" s="1359"/>
      <c r="AC339" s="1347"/>
    </row>
    <row r="340" spans="1:29" ht="18.75" x14ac:dyDescent="0.25">
      <c r="A340" s="1362"/>
      <c r="B340" s="1365"/>
      <c r="C340" s="475"/>
      <c r="D340" s="464"/>
      <c r="E340" s="464"/>
      <c r="F340" s="464"/>
      <c r="G340" s="464"/>
      <c r="H340" s="464"/>
      <c r="I340" s="464"/>
      <c r="J340" s="464"/>
      <c r="K340" s="464"/>
      <c r="L340" s="464"/>
      <c r="M340" s="464"/>
      <c r="N340" s="464"/>
      <c r="O340" s="464"/>
      <c r="P340" s="464"/>
      <c r="Q340" s="465"/>
      <c r="R340" s="465"/>
      <c r="S340" s="465"/>
      <c r="T340" s="466"/>
      <c r="U340" s="461">
        <f t="shared" si="20"/>
        <v>0</v>
      </c>
      <c r="V340" s="462">
        <f t="shared" si="21"/>
        <v>0</v>
      </c>
      <c r="W340" s="462">
        <f t="shared" si="22"/>
        <v>0</v>
      </c>
      <c r="X340" s="463">
        <f t="shared" si="23"/>
        <v>0</v>
      </c>
      <c r="Y340" s="1356"/>
      <c r="Z340" s="1359"/>
      <c r="AA340" s="1359"/>
      <c r="AB340" s="1359"/>
      <c r="AC340" s="1347"/>
    </row>
    <row r="341" spans="1:29" ht="18.75" x14ac:dyDescent="0.25">
      <c r="A341" s="1362"/>
      <c r="B341" s="1365"/>
      <c r="C341" s="475"/>
      <c r="D341" s="457"/>
      <c r="E341" s="457"/>
      <c r="F341" s="457"/>
      <c r="G341" s="457"/>
      <c r="H341" s="457"/>
      <c r="I341" s="457"/>
      <c r="J341" s="457"/>
      <c r="K341" s="457"/>
      <c r="L341" s="457"/>
      <c r="M341" s="457"/>
      <c r="N341" s="457"/>
      <c r="O341" s="457"/>
      <c r="P341" s="457"/>
      <c r="Q341" s="459"/>
      <c r="R341" s="459"/>
      <c r="S341" s="459"/>
      <c r="T341" s="460"/>
      <c r="U341" s="461">
        <f t="shared" si="20"/>
        <v>0</v>
      </c>
      <c r="V341" s="462">
        <f t="shared" si="21"/>
        <v>0</v>
      </c>
      <c r="W341" s="462">
        <f t="shared" si="22"/>
        <v>0</v>
      </c>
      <c r="X341" s="463">
        <f t="shared" si="23"/>
        <v>0</v>
      </c>
      <c r="Y341" s="1356"/>
      <c r="Z341" s="1359"/>
      <c r="AA341" s="1359"/>
      <c r="AB341" s="1359"/>
      <c r="AC341" s="1347"/>
    </row>
    <row r="342" spans="1:29" ht="18.75" x14ac:dyDescent="0.25">
      <c r="A342" s="1362"/>
      <c r="B342" s="1365"/>
      <c r="C342" s="475"/>
      <c r="D342" s="464"/>
      <c r="E342" s="464"/>
      <c r="F342" s="464"/>
      <c r="G342" s="464"/>
      <c r="H342" s="464"/>
      <c r="I342" s="464"/>
      <c r="J342" s="464"/>
      <c r="K342" s="464"/>
      <c r="L342" s="464"/>
      <c r="M342" s="464"/>
      <c r="N342" s="464"/>
      <c r="O342" s="464"/>
      <c r="P342" s="464"/>
      <c r="Q342" s="465"/>
      <c r="R342" s="465"/>
      <c r="S342" s="465"/>
      <c r="T342" s="466"/>
      <c r="U342" s="461">
        <f t="shared" si="20"/>
        <v>0</v>
      </c>
      <c r="V342" s="462">
        <f t="shared" si="21"/>
        <v>0</v>
      </c>
      <c r="W342" s="462">
        <f t="shared" si="22"/>
        <v>0</v>
      </c>
      <c r="X342" s="463">
        <f t="shared" si="23"/>
        <v>0</v>
      </c>
      <c r="Y342" s="1356"/>
      <c r="Z342" s="1359"/>
      <c r="AA342" s="1359"/>
      <c r="AB342" s="1359"/>
      <c r="AC342" s="1347"/>
    </row>
    <row r="343" spans="1:29" ht="18.75" x14ac:dyDescent="0.25">
      <c r="A343" s="1362"/>
      <c r="B343" s="1365"/>
      <c r="C343" s="475"/>
      <c r="D343" s="457"/>
      <c r="E343" s="457"/>
      <c r="F343" s="457"/>
      <c r="G343" s="457"/>
      <c r="H343" s="457"/>
      <c r="I343" s="457"/>
      <c r="J343" s="457"/>
      <c r="K343" s="457"/>
      <c r="L343" s="457"/>
      <c r="M343" s="457"/>
      <c r="N343" s="457"/>
      <c r="O343" s="457"/>
      <c r="P343" s="457"/>
      <c r="Q343" s="459"/>
      <c r="R343" s="459"/>
      <c r="S343" s="459"/>
      <c r="T343" s="460"/>
      <c r="U343" s="461">
        <f t="shared" si="20"/>
        <v>0</v>
      </c>
      <c r="V343" s="462">
        <f t="shared" si="21"/>
        <v>0</v>
      </c>
      <c r="W343" s="462">
        <f t="shared" si="22"/>
        <v>0</v>
      </c>
      <c r="X343" s="463">
        <f t="shared" si="23"/>
        <v>0</v>
      </c>
      <c r="Y343" s="1356"/>
      <c r="Z343" s="1359"/>
      <c r="AA343" s="1359"/>
      <c r="AB343" s="1359"/>
      <c r="AC343" s="1347"/>
    </row>
    <row r="344" spans="1:29" ht="18.75" x14ac:dyDescent="0.25">
      <c r="A344" s="1362"/>
      <c r="B344" s="1365"/>
      <c r="C344" s="475"/>
      <c r="D344" s="464"/>
      <c r="E344" s="464"/>
      <c r="F344" s="464"/>
      <c r="G344" s="464"/>
      <c r="H344" s="464"/>
      <c r="I344" s="464"/>
      <c r="J344" s="464"/>
      <c r="K344" s="464"/>
      <c r="L344" s="464"/>
      <c r="M344" s="464"/>
      <c r="N344" s="464"/>
      <c r="O344" s="464"/>
      <c r="P344" s="464"/>
      <c r="Q344" s="465"/>
      <c r="R344" s="465"/>
      <c r="S344" s="465"/>
      <c r="T344" s="466"/>
      <c r="U344" s="461">
        <f t="shared" si="20"/>
        <v>0</v>
      </c>
      <c r="V344" s="462">
        <f t="shared" si="21"/>
        <v>0</v>
      </c>
      <c r="W344" s="462">
        <f t="shared" si="22"/>
        <v>0</v>
      </c>
      <c r="X344" s="463">
        <f t="shared" si="23"/>
        <v>0</v>
      </c>
      <c r="Y344" s="1356"/>
      <c r="Z344" s="1359"/>
      <c r="AA344" s="1359"/>
      <c r="AB344" s="1359"/>
      <c r="AC344" s="1347"/>
    </row>
    <row r="345" spans="1:29" ht="18.75" x14ac:dyDescent="0.25">
      <c r="A345" s="1362"/>
      <c r="B345" s="1365"/>
      <c r="C345" s="475"/>
      <c r="D345" s="457"/>
      <c r="E345" s="457"/>
      <c r="F345" s="457"/>
      <c r="G345" s="457"/>
      <c r="H345" s="457"/>
      <c r="I345" s="457"/>
      <c r="J345" s="457"/>
      <c r="K345" s="457"/>
      <c r="L345" s="457"/>
      <c r="M345" s="457"/>
      <c r="N345" s="457"/>
      <c r="O345" s="457"/>
      <c r="P345" s="457"/>
      <c r="Q345" s="459"/>
      <c r="R345" s="459"/>
      <c r="S345" s="459"/>
      <c r="T345" s="460"/>
      <c r="U345" s="461">
        <f t="shared" si="20"/>
        <v>0</v>
      </c>
      <c r="V345" s="462">
        <f t="shared" si="21"/>
        <v>0</v>
      </c>
      <c r="W345" s="462">
        <f t="shared" si="22"/>
        <v>0</v>
      </c>
      <c r="X345" s="463">
        <f t="shared" si="23"/>
        <v>0</v>
      </c>
      <c r="Y345" s="1356"/>
      <c r="Z345" s="1359"/>
      <c r="AA345" s="1359"/>
      <c r="AB345" s="1359"/>
      <c r="AC345" s="1347"/>
    </row>
    <row r="346" spans="1:29" ht="18.75" x14ac:dyDescent="0.25">
      <c r="A346" s="1362"/>
      <c r="B346" s="1365"/>
      <c r="C346" s="475"/>
      <c r="D346" s="464"/>
      <c r="E346" s="464"/>
      <c r="F346" s="464"/>
      <c r="G346" s="464"/>
      <c r="H346" s="464"/>
      <c r="I346" s="464"/>
      <c r="J346" s="464"/>
      <c r="K346" s="464"/>
      <c r="L346" s="464"/>
      <c r="M346" s="464"/>
      <c r="N346" s="464"/>
      <c r="O346" s="464"/>
      <c r="P346" s="464"/>
      <c r="Q346" s="465"/>
      <c r="R346" s="465"/>
      <c r="S346" s="465"/>
      <c r="T346" s="466"/>
      <c r="U346" s="461">
        <f t="shared" si="20"/>
        <v>0</v>
      </c>
      <c r="V346" s="462">
        <f t="shared" si="21"/>
        <v>0</v>
      </c>
      <c r="W346" s="462">
        <f t="shared" si="22"/>
        <v>0</v>
      </c>
      <c r="X346" s="463">
        <f t="shared" si="23"/>
        <v>0</v>
      </c>
      <c r="Y346" s="1356"/>
      <c r="Z346" s="1359"/>
      <c r="AA346" s="1359"/>
      <c r="AB346" s="1359"/>
      <c r="AC346" s="1347"/>
    </row>
    <row r="347" spans="1:29" ht="18.75" x14ac:dyDescent="0.25">
      <c r="A347" s="1362"/>
      <c r="B347" s="1365"/>
      <c r="C347" s="475"/>
      <c r="D347" s="457"/>
      <c r="E347" s="457"/>
      <c r="F347" s="457"/>
      <c r="G347" s="457"/>
      <c r="H347" s="457"/>
      <c r="I347" s="457"/>
      <c r="J347" s="457"/>
      <c r="K347" s="457"/>
      <c r="L347" s="457"/>
      <c r="M347" s="457"/>
      <c r="N347" s="457"/>
      <c r="O347" s="457"/>
      <c r="P347" s="457"/>
      <c r="Q347" s="459"/>
      <c r="R347" s="459"/>
      <c r="S347" s="459"/>
      <c r="T347" s="460"/>
      <c r="U347" s="461">
        <f t="shared" si="20"/>
        <v>0</v>
      </c>
      <c r="V347" s="462">
        <f t="shared" si="21"/>
        <v>0</v>
      </c>
      <c r="W347" s="462">
        <f t="shared" si="22"/>
        <v>0</v>
      </c>
      <c r="X347" s="463">
        <f t="shared" si="23"/>
        <v>0</v>
      </c>
      <c r="Y347" s="1356"/>
      <c r="Z347" s="1359"/>
      <c r="AA347" s="1359"/>
      <c r="AB347" s="1359"/>
      <c r="AC347" s="1347"/>
    </row>
    <row r="348" spans="1:29" ht="18.75" x14ac:dyDescent="0.25">
      <c r="A348" s="1362"/>
      <c r="B348" s="1365"/>
      <c r="C348" s="475"/>
      <c r="D348" s="464"/>
      <c r="E348" s="464"/>
      <c r="F348" s="464"/>
      <c r="G348" s="464"/>
      <c r="H348" s="464"/>
      <c r="I348" s="464"/>
      <c r="J348" s="464"/>
      <c r="K348" s="464"/>
      <c r="L348" s="464"/>
      <c r="M348" s="464"/>
      <c r="N348" s="464"/>
      <c r="O348" s="464"/>
      <c r="P348" s="464"/>
      <c r="Q348" s="465"/>
      <c r="R348" s="465"/>
      <c r="S348" s="465"/>
      <c r="T348" s="466"/>
      <c r="U348" s="461">
        <f t="shared" si="20"/>
        <v>0</v>
      </c>
      <c r="V348" s="462">
        <f t="shared" si="21"/>
        <v>0</v>
      </c>
      <c r="W348" s="462">
        <f t="shared" si="22"/>
        <v>0</v>
      </c>
      <c r="X348" s="463">
        <f t="shared" si="23"/>
        <v>0</v>
      </c>
      <c r="Y348" s="1356"/>
      <c r="Z348" s="1359"/>
      <c r="AA348" s="1359"/>
      <c r="AB348" s="1359"/>
      <c r="AC348" s="1347"/>
    </row>
    <row r="349" spans="1:29" ht="18.75" x14ac:dyDescent="0.25">
      <c r="A349" s="1362"/>
      <c r="B349" s="1365"/>
      <c r="C349" s="475"/>
      <c r="D349" s="457"/>
      <c r="E349" s="457"/>
      <c r="F349" s="457"/>
      <c r="G349" s="457"/>
      <c r="H349" s="457"/>
      <c r="I349" s="457"/>
      <c r="J349" s="457"/>
      <c r="K349" s="457"/>
      <c r="L349" s="457"/>
      <c r="M349" s="457"/>
      <c r="N349" s="457"/>
      <c r="O349" s="457"/>
      <c r="P349" s="457"/>
      <c r="Q349" s="459"/>
      <c r="R349" s="459"/>
      <c r="S349" s="459"/>
      <c r="T349" s="460"/>
      <c r="U349" s="461">
        <f t="shared" si="20"/>
        <v>0</v>
      </c>
      <c r="V349" s="462">
        <f t="shared" si="21"/>
        <v>0</v>
      </c>
      <c r="W349" s="462">
        <f t="shared" si="22"/>
        <v>0</v>
      </c>
      <c r="X349" s="463">
        <f t="shared" si="23"/>
        <v>0</v>
      </c>
      <c r="Y349" s="1356"/>
      <c r="Z349" s="1359"/>
      <c r="AA349" s="1359"/>
      <c r="AB349" s="1359"/>
      <c r="AC349" s="1347"/>
    </row>
    <row r="350" spans="1:29" ht="18.75" x14ac:dyDescent="0.25">
      <c r="A350" s="1362"/>
      <c r="B350" s="1365"/>
      <c r="C350" s="475"/>
      <c r="D350" s="464"/>
      <c r="E350" s="464"/>
      <c r="F350" s="464"/>
      <c r="G350" s="464"/>
      <c r="H350" s="464"/>
      <c r="I350" s="464"/>
      <c r="J350" s="464"/>
      <c r="K350" s="464"/>
      <c r="L350" s="464"/>
      <c r="M350" s="464"/>
      <c r="N350" s="464"/>
      <c r="O350" s="464"/>
      <c r="P350" s="464"/>
      <c r="Q350" s="465"/>
      <c r="R350" s="465"/>
      <c r="S350" s="465"/>
      <c r="T350" s="466"/>
      <c r="U350" s="461">
        <f t="shared" si="20"/>
        <v>0</v>
      </c>
      <c r="V350" s="462">
        <f t="shared" si="21"/>
        <v>0</v>
      </c>
      <c r="W350" s="462">
        <f t="shared" si="22"/>
        <v>0</v>
      </c>
      <c r="X350" s="463">
        <f t="shared" si="23"/>
        <v>0</v>
      </c>
      <c r="Y350" s="1356"/>
      <c r="Z350" s="1359"/>
      <c r="AA350" s="1359"/>
      <c r="AB350" s="1359"/>
      <c r="AC350" s="1347"/>
    </row>
    <row r="351" spans="1:29" ht="19.5" thickBot="1" x14ac:dyDescent="0.3">
      <c r="A351" s="1363"/>
      <c r="B351" s="1366"/>
      <c r="C351" s="476"/>
      <c r="D351" s="468"/>
      <c r="E351" s="468"/>
      <c r="F351" s="468"/>
      <c r="G351" s="468"/>
      <c r="H351" s="468"/>
      <c r="I351" s="468"/>
      <c r="J351" s="468"/>
      <c r="K351" s="468"/>
      <c r="L351" s="468"/>
      <c r="M351" s="468"/>
      <c r="N351" s="468"/>
      <c r="O351" s="468"/>
      <c r="P351" s="468"/>
      <c r="Q351" s="469"/>
      <c r="R351" s="469"/>
      <c r="S351" s="469"/>
      <c r="T351" s="470"/>
      <c r="U351" s="471">
        <f t="shared" si="20"/>
        <v>0</v>
      </c>
      <c r="V351" s="472">
        <f t="shared" si="21"/>
        <v>0</v>
      </c>
      <c r="W351" s="472">
        <f t="shared" si="22"/>
        <v>0</v>
      </c>
      <c r="X351" s="473">
        <f t="shared" si="23"/>
        <v>0</v>
      </c>
      <c r="Y351" s="1357"/>
      <c r="Z351" s="1360"/>
      <c r="AA351" s="1360"/>
      <c r="AB351" s="1360"/>
      <c r="AC351" s="1348"/>
    </row>
    <row r="352" spans="1:29" ht="18.75" x14ac:dyDescent="0.25">
      <c r="A352" s="1361">
        <v>18</v>
      </c>
      <c r="B352" s="1364"/>
      <c r="C352" s="474"/>
      <c r="D352" s="449"/>
      <c r="E352" s="450"/>
      <c r="F352" s="450"/>
      <c r="G352" s="450"/>
      <c r="H352" s="450"/>
      <c r="I352" s="450"/>
      <c r="J352" s="450"/>
      <c r="K352" s="450"/>
      <c r="L352" s="450"/>
      <c r="M352" s="450"/>
      <c r="N352" s="450"/>
      <c r="O352" s="450"/>
      <c r="P352" s="450"/>
      <c r="Q352" s="451"/>
      <c r="R352" s="451"/>
      <c r="S352" s="451"/>
      <c r="T352" s="452"/>
      <c r="U352" s="453">
        <f t="shared" si="20"/>
        <v>0</v>
      </c>
      <c r="V352" s="454">
        <f t="shared" si="21"/>
        <v>0</v>
      </c>
      <c r="W352" s="454">
        <f t="shared" si="22"/>
        <v>0</v>
      </c>
      <c r="X352" s="455">
        <f t="shared" si="23"/>
        <v>0</v>
      </c>
      <c r="Y352" s="1355">
        <f>SUM(U352:U371)</f>
        <v>0</v>
      </c>
      <c r="Z352" s="1358">
        <f>SUM(V352:V371)</f>
        <v>0</v>
      </c>
      <c r="AA352" s="1358">
        <f>SUM(W352:W371)</f>
        <v>0</v>
      </c>
      <c r="AB352" s="1358">
        <f>SUM(X352:X371)</f>
        <v>0</v>
      </c>
      <c r="AC352" s="1346">
        <f>MAX(Y352:AB371)</f>
        <v>0</v>
      </c>
    </row>
    <row r="353" spans="1:29" ht="18.75" x14ac:dyDescent="0.25">
      <c r="A353" s="1362"/>
      <c r="B353" s="1365"/>
      <c r="C353" s="475"/>
      <c r="D353" s="457"/>
      <c r="E353" s="458"/>
      <c r="F353" s="458"/>
      <c r="G353" s="458"/>
      <c r="H353" s="458"/>
      <c r="I353" s="458"/>
      <c r="J353" s="458"/>
      <c r="K353" s="458"/>
      <c r="L353" s="458"/>
      <c r="M353" s="458"/>
      <c r="N353" s="458"/>
      <c r="O353" s="458"/>
      <c r="P353" s="458"/>
      <c r="Q353" s="459"/>
      <c r="R353" s="459"/>
      <c r="S353" s="459"/>
      <c r="T353" s="460"/>
      <c r="U353" s="461">
        <f t="shared" si="20"/>
        <v>0</v>
      </c>
      <c r="V353" s="462">
        <f t="shared" si="21"/>
        <v>0</v>
      </c>
      <c r="W353" s="462">
        <f t="shared" si="22"/>
        <v>0</v>
      </c>
      <c r="X353" s="463">
        <f t="shared" si="23"/>
        <v>0</v>
      </c>
      <c r="Y353" s="1356"/>
      <c r="Z353" s="1359"/>
      <c r="AA353" s="1359"/>
      <c r="AB353" s="1359"/>
      <c r="AC353" s="1347"/>
    </row>
    <row r="354" spans="1:29" ht="18.75" x14ac:dyDescent="0.25">
      <c r="A354" s="1362"/>
      <c r="B354" s="1365"/>
      <c r="C354" s="475"/>
      <c r="D354" s="464"/>
      <c r="E354" s="464"/>
      <c r="F354" s="464"/>
      <c r="G354" s="464"/>
      <c r="H354" s="464"/>
      <c r="I354" s="464"/>
      <c r="J354" s="464"/>
      <c r="K354" s="464"/>
      <c r="L354" s="464"/>
      <c r="M354" s="464"/>
      <c r="N354" s="464"/>
      <c r="O354" s="464"/>
      <c r="P354" s="464"/>
      <c r="Q354" s="465"/>
      <c r="R354" s="465"/>
      <c r="S354" s="465"/>
      <c r="T354" s="466"/>
      <c r="U354" s="461">
        <f t="shared" si="20"/>
        <v>0</v>
      </c>
      <c r="V354" s="462">
        <f t="shared" si="21"/>
        <v>0</v>
      </c>
      <c r="W354" s="462">
        <f t="shared" si="22"/>
        <v>0</v>
      </c>
      <c r="X354" s="463">
        <f t="shared" si="23"/>
        <v>0</v>
      </c>
      <c r="Y354" s="1356"/>
      <c r="Z354" s="1359"/>
      <c r="AA354" s="1359"/>
      <c r="AB354" s="1359"/>
      <c r="AC354" s="1347"/>
    </row>
    <row r="355" spans="1:29" ht="18.75" x14ac:dyDescent="0.25">
      <c r="A355" s="1362"/>
      <c r="B355" s="1365"/>
      <c r="C355" s="475"/>
      <c r="D355" s="457"/>
      <c r="E355" s="457"/>
      <c r="F355" s="457"/>
      <c r="G355" s="457"/>
      <c r="H355" s="457"/>
      <c r="I355" s="457"/>
      <c r="J355" s="457"/>
      <c r="K355" s="457"/>
      <c r="L355" s="457"/>
      <c r="M355" s="457"/>
      <c r="N355" s="457"/>
      <c r="O355" s="457"/>
      <c r="P355" s="457"/>
      <c r="Q355" s="459"/>
      <c r="R355" s="459"/>
      <c r="S355" s="459"/>
      <c r="T355" s="460"/>
      <c r="U355" s="461">
        <f t="shared" si="20"/>
        <v>0</v>
      </c>
      <c r="V355" s="462">
        <f t="shared" si="21"/>
        <v>0</v>
      </c>
      <c r="W355" s="462">
        <f t="shared" si="22"/>
        <v>0</v>
      </c>
      <c r="X355" s="463">
        <f t="shared" si="23"/>
        <v>0</v>
      </c>
      <c r="Y355" s="1356"/>
      <c r="Z355" s="1359"/>
      <c r="AA355" s="1359"/>
      <c r="AB355" s="1359"/>
      <c r="AC355" s="1347"/>
    </row>
    <row r="356" spans="1:29" ht="18.75" x14ac:dyDescent="0.25">
      <c r="A356" s="1362"/>
      <c r="B356" s="1365"/>
      <c r="C356" s="475"/>
      <c r="D356" s="464"/>
      <c r="E356" s="464"/>
      <c r="F356" s="464"/>
      <c r="G356" s="464"/>
      <c r="H356" s="464"/>
      <c r="I356" s="464"/>
      <c r="J356" s="464"/>
      <c r="K356" s="464"/>
      <c r="L356" s="464"/>
      <c r="M356" s="464"/>
      <c r="N356" s="464"/>
      <c r="O356" s="464"/>
      <c r="P356" s="464"/>
      <c r="Q356" s="465"/>
      <c r="R356" s="465"/>
      <c r="S356" s="465"/>
      <c r="T356" s="466"/>
      <c r="U356" s="461">
        <f t="shared" si="20"/>
        <v>0</v>
      </c>
      <c r="V356" s="462">
        <f t="shared" si="21"/>
        <v>0</v>
      </c>
      <c r="W356" s="462">
        <f t="shared" si="22"/>
        <v>0</v>
      </c>
      <c r="X356" s="463">
        <f t="shared" si="23"/>
        <v>0</v>
      </c>
      <c r="Y356" s="1356"/>
      <c r="Z356" s="1359"/>
      <c r="AA356" s="1359"/>
      <c r="AB356" s="1359"/>
      <c r="AC356" s="1347"/>
    </row>
    <row r="357" spans="1:29" ht="18.75" x14ac:dyDescent="0.25">
      <c r="A357" s="1362"/>
      <c r="B357" s="1365"/>
      <c r="C357" s="475"/>
      <c r="D357" s="457"/>
      <c r="E357" s="457"/>
      <c r="F357" s="457"/>
      <c r="G357" s="457"/>
      <c r="H357" s="457"/>
      <c r="I357" s="457"/>
      <c r="J357" s="457"/>
      <c r="K357" s="457"/>
      <c r="L357" s="457"/>
      <c r="M357" s="457"/>
      <c r="N357" s="457"/>
      <c r="O357" s="457"/>
      <c r="P357" s="457"/>
      <c r="Q357" s="459"/>
      <c r="R357" s="459"/>
      <c r="S357" s="459"/>
      <c r="T357" s="460"/>
      <c r="U357" s="461">
        <f t="shared" si="20"/>
        <v>0</v>
      </c>
      <c r="V357" s="462">
        <f t="shared" si="21"/>
        <v>0</v>
      </c>
      <c r="W357" s="462">
        <f t="shared" si="22"/>
        <v>0</v>
      </c>
      <c r="X357" s="463">
        <f t="shared" si="23"/>
        <v>0</v>
      </c>
      <c r="Y357" s="1356"/>
      <c r="Z357" s="1359"/>
      <c r="AA357" s="1359"/>
      <c r="AB357" s="1359"/>
      <c r="AC357" s="1347"/>
    </row>
    <row r="358" spans="1:29" ht="18.75" x14ac:dyDescent="0.25">
      <c r="A358" s="1362"/>
      <c r="B358" s="1365"/>
      <c r="C358" s="475"/>
      <c r="D358" s="464"/>
      <c r="E358" s="464"/>
      <c r="F358" s="464"/>
      <c r="G358" s="464"/>
      <c r="H358" s="464"/>
      <c r="I358" s="464"/>
      <c r="J358" s="464"/>
      <c r="K358" s="464"/>
      <c r="L358" s="464"/>
      <c r="M358" s="464"/>
      <c r="N358" s="464"/>
      <c r="O358" s="464"/>
      <c r="P358" s="464"/>
      <c r="Q358" s="465"/>
      <c r="R358" s="465"/>
      <c r="S358" s="465"/>
      <c r="T358" s="466"/>
      <c r="U358" s="461">
        <f t="shared" si="20"/>
        <v>0</v>
      </c>
      <c r="V358" s="462">
        <f t="shared" si="21"/>
        <v>0</v>
      </c>
      <c r="W358" s="462">
        <f t="shared" si="22"/>
        <v>0</v>
      </c>
      <c r="X358" s="463">
        <f t="shared" si="23"/>
        <v>0</v>
      </c>
      <c r="Y358" s="1356"/>
      <c r="Z358" s="1359"/>
      <c r="AA358" s="1359"/>
      <c r="AB358" s="1359"/>
      <c r="AC358" s="1347"/>
    </row>
    <row r="359" spans="1:29" ht="18.75" x14ac:dyDescent="0.25">
      <c r="A359" s="1362"/>
      <c r="B359" s="1365"/>
      <c r="C359" s="475"/>
      <c r="D359" s="457"/>
      <c r="E359" s="457"/>
      <c r="F359" s="457"/>
      <c r="G359" s="457"/>
      <c r="H359" s="457"/>
      <c r="I359" s="457"/>
      <c r="J359" s="457"/>
      <c r="K359" s="457"/>
      <c r="L359" s="457"/>
      <c r="M359" s="457"/>
      <c r="N359" s="457"/>
      <c r="O359" s="457"/>
      <c r="P359" s="457"/>
      <c r="Q359" s="459"/>
      <c r="R359" s="459"/>
      <c r="S359" s="459"/>
      <c r="T359" s="460"/>
      <c r="U359" s="461">
        <f t="shared" si="20"/>
        <v>0</v>
      </c>
      <c r="V359" s="462">
        <f t="shared" si="21"/>
        <v>0</v>
      </c>
      <c r="W359" s="462">
        <f t="shared" si="22"/>
        <v>0</v>
      </c>
      <c r="X359" s="463">
        <f t="shared" si="23"/>
        <v>0</v>
      </c>
      <c r="Y359" s="1356"/>
      <c r="Z359" s="1359"/>
      <c r="AA359" s="1359"/>
      <c r="AB359" s="1359"/>
      <c r="AC359" s="1347"/>
    </row>
    <row r="360" spans="1:29" ht="18.75" x14ac:dyDescent="0.25">
      <c r="A360" s="1362"/>
      <c r="B360" s="1365"/>
      <c r="C360" s="475"/>
      <c r="D360" s="464"/>
      <c r="E360" s="464"/>
      <c r="F360" s="464"/>
      <c r="G360" s="464"/>
      <c r="H360" s="464"/>
      <c r="I360" s="464"/>
      <c r="J360" s="464"/>
      <c r="K360" s="464"/>
      <c r="L360" s="464"/>
      <c r="M360" s="464"/>
      <c r="N360" s="464"/>
      <c r="O360" s="464"/>
      <c r="P360" s="464"/>
      <c r="Q360" s="465"/>
      <c r="R360" s="465"/>
      <c r="S360" s="465"/>
      <c r="T360" s="466"/>
      <c r="U360" s="461">
        <f t="shared" si="20"/>
        <v>0</v>
      </c>
      <c r="V360" s="462">
        <f t="shared" si="21"/>
        <v>0</v>
      </c>
      <c r="W360" s="462">
        <f t="shared" si="22"/>
        <v>0</v>
      </c>
      <c r="X360" s="463">
        <f t="shared" si="23"/>
        <v>0</v>
      </c>
      <c r="Y360" s="1356"/>
      <c r="Z360" s="1359"/>
      <c r="AA360" s="1359"/>
      <c r="AB360" s="1359"/>
      <c r="AC360" s="1347"/>
    </row>
    <row r="361" spans="1:29" ht="18.75" x14ac:dyDescent="0.25">
      <c r="A361" s="1362"/>
      <c r="B361" s="1365"/>
      <c r="C361" s="475"/>
      <c r="D361" s="457"/>
      <c r="E361" s="457"/>
      <c r="F361" s="457"/>
      <c r="G361" s="457"/>
      <c r="H361" s="457"/>
      <c r="I361" s="457"/>
      <c r="J361" s="457"/>
      <c r="K361" s="457"/>
      <c r="L361" s="457"/>
      <c r="M361" s="457"/>
      <c r="N361" s="457"/>
      <c r="O361" s="457"/>
      <c r="P361" s="457"/>
      <c r="Q361" s="459"/>
      <c r="R361" s="459"/>
      <c r="S361" s="459"/>
      <c r="T361" s="460"/>
      <c r="U361" s="461">
        <f t="shared" si="20"/>
        <v>0</v>
      </c>
      <c r="V361" s="462">
        <f t="shared" si="21"/>
        <v>0</v>
      </c>
      <c r="W361" s="462">
        <f t="shared" si="22"/>
        <v>0</v>
      </c>
      <c r="X361" s="463">
        <f t="shared" si="23"/>
        <v>0</v>
      </c>
      <c r="Y361" s="1356"/>
      <c r="Z361" s="1359"/>
      <c r="AA361" s="1359"/>
      <c r="AB361" s="1359"/>
      <c r="AC361" s="1347"/>
    </row>
    <row r="362" spans="1:29" ht="18.75" x14ac:dyDescent="0.25">
      <c r="A362" s="1362"/>
      <c r="B362" s="1365"/>
      <c r="C362" s="475"/>
      <c r="D362" s="464"/>
      <c r="E362" s="464"/>
      <c r="F362" s="464"/>
      <c r="G362" s="464"/>
      <c r="H362" s="464"/>
      <c r="I362" s="464"/>
      <c r="J362" s="464"/>
      <c r="K362" s="464"/>
      <c r="L362" s="464"/>
      <c r="M362" s="464"/>
      <c r="N362" s="464"/>
      <c r="O362" s="464"/>
      <c r="P362" s="464"/>
      <c r="Q362" s="465"/>
      <c r="R362" s="465"/>
      <c r="S362" s="465"/>
      <c r="T362" s="466"/>
      <c r="U362" s="461">
        <f t="shared" si="20"/>
        <v>0</v>
      </c>
      <c r="V362" s="462">
        <f t="shared" si="21"/>
        <v>0</v>
      </c>
      <c r="W362" s="462">
        <f t="shared" si="22"/>
        <v>0</v>
      </c>
      <c r="X362" s="463">
        <f t="shared" si="23"/>
        <v>0</v>
      </c>
      <c r="Y362" s="1356"/>
      <c r="Z362" s="1359"/>
      <c r="AA362" s="1359"/>
      <c r="AB362" s="1359"/>
      <c r="AC362" s="1347"/>
    </row>
    <row r="363" spans="1:29" ht="18.75" x14ac:dyDescent="0.25">
      <c r="A363" s="1362"/>
      <c r="B363" s="1365"/>
      <c r="C363" s="475"/>
      <c r="D363" s="457"/>
      <c r="E363" s="457"/>
      <c r="F363" s="457"/>
      <c r="G363" s="457"/>
      <c r="H363" s="457"/>
      <c r="I363" s="457"/>
      <c r="J363" s="457"/>
      <c r="K363" s="457"/>
      <c r="L363" s="457"/>
      <c r="M363" s="457"/>
      <c r="N363" s="457"/>
      <c r="O363" s="457"/>
      <c r="P363" s="457"/>
      <c r="Q363" s="459"/>
      <c r="R363" s="459"/>
      <c r="S363" s="459"/>
      <c r="T363" s="460"/>
      <c r="U363" s="461">
        <f t="shared" si="20"/>
        <v>0</v>
      </c>
      <c r="V363" s="462">
        <f t="shared" si="21"/>
        <v>0</v>
      </c>
      <c r="W363" s="462">
        <f t="shared" si="22"/>
        <v>0</v>
      </c>
      <c r="X363" s="463">
        <f t="shared" si="23"/>
        <v>0</v>
      </c>
      <c r="Y363" s="1356"/>
      <c r="Z363" s="1359"/>
      <c r="AA363" s="1359"/>
      <c r="AB363" s="1359"/>
      <c r="AC363" s="1347"/>
    </row>
    <row r="364" spans="1:29" ht="18.75" x14ac:dyDescent="0.25">
      <c r="A364" s="1362"/>
      <c r="B364" s="1365"/>
      <c r="C364" s="475"/>
      <c r="D364" s="464"/>
      <c r="E364" s="464"/>
      <c r="F364" s="464"/>
      <c r="G364" s="464"/>
      <c r="H364" s="464"/>
      <c r="I364" s="464"/>
      <c r="J364" s="464"/>
      <c r="K364" s="464"/>
      <c r="L364" s="464"/>
      <c r="M364" s="464"/>
      <c r="N364" s="464"/>
      <c r="O364" s="464"/>
      <c r="P364" s="464"/>
      <c r="Q364" s="465"/>
      <c r="R364" s="465"/>
      <c r="S364" s="465"/>
      <c r="T364" s="466"/>
      <c r="U364" s="461">
        <f t="shared" si="20"/>
        <v>0</v>
      </c>
      <c r="V364" s="462">
        <f t="shared" si="21"/>
        <v>0</v>
      </c>
      <c r="W364" s="462">
        <f t="shared" si="22"/>
        <v>0</v>
      </c>
      <c r="X364" s="463">
        <f t="shared" si="23"/>
        <v>0</v>
      </c>
      <c r="Y364" s="1356"/>
      <c r="Z364" s="1359"/>
      <c r="AA364" s="1359"/>
      <c r="AB364" s="1359"/>
      <c r="AC364" s="1347"/>
    </row>
    <row r="365" spans="1:29" ht="18.75" x14ac:dyDescent="0.25">
      <c r="A365" s="1362"/>
      <c r="B365" s="1365"/>
      <c r="C365" s="475"/>
      <c r="D365" s="457"/>
      <c r="E365" s="457"/>
      <c r="F365" s="457"/>
      <c r="G365" s="457"/>
      <c r="H365" s="457"/>
      <c r="I365" s="457"/>
      <c r="J365" s="457"/>
      <c r="K365" s="457"/>
      <c r="L365" s="457"/>
      <c r="M365" s="457"/>
      <c r="N365" s="457"/>
      <c r="O365" s="457"/>
      <c r="P365" s="457"/>
      <c r="Q365" s="459"/>
      <c r="R365" s="459"/>
      <c r="S365" s="459"/>
      <c r="T365" s="460"/>
      <c r="U365" s="461">
        <f t="shared" si="20"/>
        <v>0</v>
      </c>
      <c r="V365" s="462">
        <f t="shared" si="21"/>
        <v>0</v>
      </c>
      <c r="W365" s="462">
        <f t="shared" si="22"/>
        <v>0</v>
      </c>
      <c r="X365" s="463">
        <f t="shared" si="23"/>
        <v>0</v>
      </c>
      <c r="Y365" s="1356"/>
      <c r="Z365" s="1359"/>
      <c r="AA365" s="1359"/>
      <c r="AB365" s="1359"/>
      <c r="AC365" s="1347"/>
    </row>
    <row r="366" spans="1:29" ht="18.75" x14ac:dyDescent="0.25">
      <c r="A366" s="1362"/>
      <c r="B366" s="1365"/>
      <c r="C366" s="475"/>
      <c r="D366" s="464"/>
      <c r="E366" s="464"/>
      <c r="F366" s="464"/>
      <c r="G366" s="464"/>
      <c r="H366" s="464"/>
      <c r="I366" s="464"/>
      <c r="J366" s="464"/>
      <c r="K366" s="464"/>
      <c r="L366" s="464"/>
      <c r="M366" s="464"/>
      <c r="N366" s="464"/>
      <c r="O366" s="464"/>
      <c r="P366" s="464"/>
      <c r="Q366" s="465"/>
      <c r="R366" s="465"/>
      <c r="S366" s="465"/>
      <c r="T366" s="466"/>
      <c r="U366" s="461">
        <f t="shared" si="20"/>
        <v>0</v>
      </c>
      <c r="V366" s="462">
        <f t="shared" si="21"/>
        <v>0</v>
      </c>
      <c r="W366" s="462">
        <f t="shared" si="22"/>
        <v>0</v>
      </c>
      <c r="X366" s="463">
        <f t="shared" si="23"/>
        <v>0</v>
      </c>
      <c r="Y366" s="1356"/>
      <c r="Z366" s="1359"/>
      <c r="AA366" s="1359"/>
      <c r="AB366" s="1359"/>
      <c r="AC366" s="1347"/>
    </row>
    <row r="367" spans="1:29" ht="18.75" x14ac:dyDescent="0.25">
      <c r="A367" s="1362"/>
      <c r="B367" s="1365"/>
      <c r="C367" s="475"/>
      <c r="D367" s="457"/>
      <c r="E367" s="457"/>
      <c r="F367" s="457"/>
      <c r="G367" s="457"/>
      <c r="H367" s="457"/>
      <c r="I367" s="457"/>
      <c r="J367" s="457"/>
      <c r="K367" s="457"/>
      <c r="L367" s="457"/>
      <c r="M367" s="457"/>
      <c r="N367" s="457"/>
      <c r="O367" s="457"/>
      <c r="P367" s="457"/>
      <c r="Q367" s="459"/>
      <c r="R367" s="459"/>
      <c r="S367" s="459"/>
      <c r="T367" s="460"/>
      <c r="U367" s="461">
        <f t="shared" si="20"/>
        <v>0</v>
      </c>
      <c r="V367" s="462">
        <f t="shared" si="21"/>
        <v>0</v>
      </c>
      <c r="W367" s="462">
        <f t="shared" si="22"/>
        <v>0</v>
      </c>
      <c r="X367" s="463">
        <f t="shared" si="23"/>
        <v>0</v>
      </c>
      <c r="Y367" s="1356"/>
      <c r="Z367" s="1359"/>
      <c r="AA367" s="1359"/>
      <c r="AB367" s="1359"/>
      <c r="AC367" s="1347"/>
    </row>
    <row r="368" spans="1:29" ht="18.75" x14ac:dyDescent="0.25">
      <c r="A368" s="1362"/>
      <c r="B368" s="1365"/>
      <c r="C368" s="475"/>
      <c r="D368" s="464"/>
      <c r="E368" s="464"/>
      <c r="F368" s="464"/>
      <c r="G368" s="464"/>
      <c r="H368" s="464"/>
      <c r="I368" s="464"/>
      <c r="J368" s="464"/>
      <c r="K368" s="464"/>
      <c r="L368" s="464"/>
      <c r="M368" s="464"/>
      <c r="N368" s="464"/>
      <c r="O368" s="464"/>
      <c r="P368" s="464"/>
      <c r="Q368" s="465"/>
      <c r="R368" s="465"/>
      <c r="S368" s="465"/>
      <c r="T368" s="466"/>
      <c r="U368" s="461">
        <f t="shared" si="20"/>
        <v>0</v>
      </c>
      <c r="V368" s="462">
        <f t="shared" si="21"/>
        <v>0</v>
      </c>
      <c r="W368" s="462">
        <f t="shared" si="22"/>
        <v>0</v>
      </c>
      <c r="X368" s="463">
        <f t="shared" si="23"/>
        <v>0</v>
      </c>
      <c r="Y368" s="1356"/>
      <c r="Z368" s="1359"/>
      <c r="AA368" s="1359"/>
      <c r="AB368" s="1359"/>
      <c r="AC368" s="1347"/>
    </row>
    <row r="369" spans="1:29" ht="18.75" x14ac:dyDescent="0.25">
      <c r="A369" s="1362"/>
      <c r="B369" s="1365"/>
      <c r="C369" s="475"/>
      <c r="D369" s="457"/>
      <c r="E369" s="457"/>
      <c r="F369" s="457"/>
      <c r="G369" s="457"/>
      <c r="H369" s="457"/>
      <c r="I369" s="457"/>
      <c r="J369" s="457"/>
      <c r="K369" s="457"/>
      <c r="L369" s="457"/>
      <c r="M369" s="457"/>
      <c r="N369" s="457"/>
      <c r="O369" s="457"/>
      <c r="P369" s="457"/>
      <c r="Q369" s="459"/>
      <c r="R369" s="459"/>
      <c r="S369" s="459"/>
      <c r="T369" s="460"/>
      <c r="U369" s="461">
        <f t="shared" si="20"/>
        <v>0</v>
      </c>
      <c r="V369" s="462">
        <f t="shared" si="21"/>
        <v>0</v>
      </c>
      <c r="W369" s="462">
        <f t="shared" si="22"/>
        <v>0</v>
      </c>
      <c r="X369" s="463">
        <f t="shared" si="23"/>
        <v>0</v>
      </c>
      <c r="Y369" s="1356"/>
      <c r="Z369" s="1359"/>
      <c r="AA369" s="1359"/>
      <c r="AB369" s="1359"/>
      <c r="AC369" s="1347"/>
    </row>
    <row r="370" spans="1:29" ht="18.75" x14ac:dyDescent="0.25">
      <c r="A370" s="1362"/>
      <c r="B370" s="1365"/>
      <c r="C370" s="475"/>
      <c r="D370" s="464"/>
      <c r="E370" s="464"/>
      <c r="F370" s="464"/>
      <c r="G370" s="464"/>
      <c r="H370" s="464"/>
      <c r="I370" s="464"/>
      <c r="J370" s="464"/>
      <c r="K370" s="464"/>
      <c r="L370" s="464"/>
      <c r="M370" s="464"/>
      <c r="N370" s="464"/>
      <c r="O370" s="464"/>
      <c r="P370" s="464"/>
      <c r="Q370" s="465"/>
      <c r="R370" s="465"/>
      <c r="S370" s="465"/>
      <c r="T370" s="466"/>
      <c r="U370" s="461">
        <f t="shared" si="20"/>
        <v>0</v>
      </c>
      <c r="V370" s="462">
        <f t="shared" si="21"/>
        <v>0</v>
      </c>
      <c r="W370" s="462">
        <f t="shared" si="22"/>
        <v>0</v>
      </c>
      <c r="X370" s="463">
        <f t="shared" si="23"/>
        <v>0</v>
      </c>
      <c r="Y370" s="1356"/>
      <c r="Z370" s="1359"/>
      <c r="AA370" s="1359"/>
      <c r="AB370" s="1359"/>
      <c r="AC370" s="1347"/>
    </row>
    <row r="371" spans="1:29" ht="19.5" thickBot="1" x14ac:dyDescent="0.3">
      <c r="A371" s="1363"/>
      <c r="B371" s="1366"/>
      <c r="C371" s="476"/>
      <c r="D371" s="468"/>
      <c r="E371" s="468"/>
      <c r="F371" s="468"/>
      <c r="G371" s="468"/>
      <c r="H371" s="468"/>
      <c r="I371" s="468"/>
      <c r="J371" s="468"/>
      <c r="K371" s="468"/>
      <c r="L371" s="468"/>
      <c r="M371" s="468"/>
      <c r="N371" s="468"/>
      <c r="O371" s="468"/>
      <c r="P371" s="468"/>
      <c r="Q371" s="469"/>
      <c r="R371" s="469"/>
      <c r="S371" s="469"/>
      <c r="T371" s="470"/>
      <c r="U371" s="471">
        <f t="shared" si="20"/>
        <v>0</v>
      </c>
      <c r="V371" s="472">
        <f t="shared" si="21"/>
        <v>0</v>
      </c>
      <c r="W371" s="472">
        <f t="shared" si="22"/>
        <v>0</v>
      </c>
      <c r="X371" s="473">
        <f t="shared" si="23"/>
        <v>0</v>
      </c>
      <c r="Y371" s="1357"/>
      <c r="Z371" s="1360"/>
      <c r="AA371" s="1360"/>
      <c r="AB371" s="1360"/>
      <c r="AC371" s="1348"/>
    </row>
    <row r="372" spans="1:29" ht="18.75" x14ac:dyDescent="0.25">
      <c r="A372" s="1361">
        <v>19</v>
      </c>
      <c r="B372" s="1364"/>
      <c r="C372" s="474"/>
      <c r="D372" s="449"/>
      <c r="E372" s="450"/>
      <c r="F372" s="450"/>
      <c r="G372" s="450"/>
      <c r="H372" s="450"/>
      <c r="I372" s="450"/>
      <c r="J372" s="450"/>
      <c r="K372" s="450"/>
      <c r="L372" s="450"/>
      <c r="M372" s="450"/>
      <c r="N372" s="450"/>
      <c r="O372" s="450"/>
      <c r="P372" s="450"/>
      <c r="Q372" s="451"/>
      <c r="R372" s="451"/>
      <c r="S372" s="451"/>
      <c r="T372" s="452"/>
      <c r="U372" s="453">
        <f t="shared" si="20"/>
        <v>0</v>
      </c>
      <c r="V372" s="454">
        <f t="shared" si="21"/>
        <v>0</v>
      </c>
      <c r="W372" s="454">
        <f t="shared" si="22"/>
        <v>0</v>
      </c>
      <c r="X372" s="455">
        <f t="shared" si="23"/>
        <v>0</v>
      </c>
      <c r="Y372" s="1355">
        <f>SUM(U372:U391)</f>
        <v>0</v>
      </c>
      <c r="Z372" s="1358">
        <f>SUM(V372:V391)</f>
        <v>0</v>
      </c>
      <c r="AA372" s="1358">
        <f>SUM(W372:W391)</f>
        <v>0</v>
      </c>
      <c r="AB372" s="1358">
        <f>SUM(X372:X391)</f>
        <v>0</v>
      </c>
      <c r="AC372" s="1346">
        <f>MAX(Y372:AB391)</f>
        <v>0</v>
      </c>
    </row>
    <row r="373" spans="1:29" ht="18.75" x14ac:dyDescent="0.25">
      <c r="A373" s="1362"/>
      <c r="B373" s="1365"/>
      <c r="C373" s="475"/>
      <c r="D373" s="457"/>
      <c r="E373" s="458"/>
      <c r="F373" s="458"/>
      <c r="G373" s="458"/>
      <c r="H373" s="458"/>
      <c r="I373" s="458"/>
      <c r="J373" s="458"/>
      <c r="K373" s="458"/>
      <c r="L373" s="458"/>
      <c r="M373" s="458"/>
      <c r="N373" s="458"/>
      <c r="O373" s="458"/>
      <c r="P373" s="458"/>
      <c r="Q373" s="459"/>
      <c r="R373" s="459"/>
      <c r="S373" s="459"/>
      <c r="T373" s="460"/>
      <c r="U373" s="461">
        <f t="shared" si="20"/>
        <v>0</v>
      </c>
      <c r="V373" s="462">
        <f t="shared" si="21"/>
        <v>0</v>
      </c>
      <c r="W373" s="462">
        <f t="shared" si="22"/>
        <v>0</v>
      </c>
      <c r="X373" s="463">
        <f t="shared" si="23"/>
        <v>0</v>
      </c>
      <c r="Y373" s="1356"/>
      <c r="Z373" s="1359"/>
      <c r="AA373" s="1359"/>
      <c r="AB373" s="1359"/>
      <c r="AC373" s="1347"/>
    </row>
    <row r="374" spans="1:29" ht="18.75" x14ac:dyDescent="0.25">
      <c r="A374" s="1362"/>
      <c r="B374" s="1365"/>
      <c r="C374" s="475"/>
      <c r="D374" s="464"/>
      <c r="E374" s="464"/>
      <c r="F374" s="464"/>
      <c r="G374" s="464"/>
      <c r="H374" s="464"/>
      <c r="I374" s="464"/>
      <c r="J374" s="464"/>
      <c r="K374" s="464"/>
      <c r="L374" s="464"/>
      <c r="M374" s="464"/>
      <c r="N374" s="464"/>
      <c r="O374" s="464"/>
      <c r="P374" s="464"/>
      <c r="Q374" s="465"/>
      <c r="R374" s="465"/>
      <c r="S374" s="465"/>
      <c r="T374" s="466"/>
      <c r="U374" s="461">
        <f t="shared" si="20"/>
        <v>0</v>
      </c>
      <c r="V374" s="462">
        <f t="shared" si="21"/>
        <v>0</v>
      </c>
      <c r="W374" s="462">
        <f t="shared" si="22"/>
        <v>0</v>
      </c>
      <c r="X374" s="463">
        <f t="shared" si="23"/>
        <v>0</v>
      </c>
      <c r="Y374" s="1356"/>
      <c r="Z374" s="1359"/>
      <c r="AA374" s="1359"/>
      <c r="AB374" s="1359"/>
      <c r="AC374" s="1347"/>
    </row>
    <row r="375" spans="1:29" ht="18.75" x14ac:dyDescent="0.25">
      <c r="A375" s="1362"/>
      <c r="B375" s="1365"/>
      <c r="C375" s="475"/>
      <c r="D375" s="457"/>
      <c r="E375" s="457"/>
      <c r="F375" s="457"/>
      <c r="G375" s="457"/>
      <c r="H375" s="457"/>
      <c r="I375" s="457"/>
      <c r="J375" s="457"/>
      <c r="K375" s="457"/>
      <c r="L375" s="457"/>
      <c r="M375" s="457"/>
      <c r="N375" s="457"/>
      <c r="O375" s="457"/>
      <c r="P375" s="457"/>
      <c r="Q375" s="459"/>
      <c r="R375" s="459"/>
      <c r="S375" s="459"/>
      <c r="T375" s="460"/>
      <c r="U375" s="461">
        <f t="shared" si="20"/>
        <v>0</v>
      </c>
      <c r="V375" s="462">
        <f t="shared" si="21"/>
        <v>0</v>
      </c>
      <c r="W375" s="462">
        <f t="shared" si="22"/>
        <v>0</v>
      </c>
      <c r="X375" s="463">
        <f t="shared" si="23"/>
        <v>0</v>
      </c>
      <c r="Y375" s="1356"/>
      <c r="Z375" s="1359"/>
      <c r="AA375" s="1359"/>
      <c r="AB375" s="1359"/>
      <c r="AC375" s="1347"/>
    </row>
    <row r="376" spans="1:29" ht="18.75" x14ac:dyDescent="0.25">
      <c r="A376" s="1362"/>
      <c r="B376" s="1365"/>
      <c r="C376" s="475"/>
      <c r="D376" s="464"/>
      <c r="E376" s="464"/>
      <c r="F376" s="464"/>
      <c r="G376" s="464"/>
      <c r="H376" s="464"/>
      <c r="I376" s="464"/>
      <c r="J376" s="464"/>
      <c r="K376" s="464"/>
      <c r="L376" s="464"/>
      <c r="M376" s="464"/>
      <c r="N376" s="464"/>
      <c r="O376" s="464"/>
      <c r="P376" s="464"/>
      <c r="Q376" s="465"/>
      <c r="R376" s="465"/>
      <c r="S376" s="465"/>
      <c r="T376" s="466"/>
      <c r="U376" s="461">
        <f t="shared" si="20"/>
        <v>0</v>
      </c>
      <c r="V376" s="462">
        <f t="shared" si="21"/>
        <v>0</v>
      </c>
      <c r="W376" s="462">
        <f t="shared" si="22"/>
        <v>0</v>
      </c>
      <c r="X376" s="463">
        <f t="shared" si="23"/>
        <v>0</v>
      </c>
      <c r="Y376" s="1356"/>
      <c r="Z376" s="1359"/>
      <c r="AA376" s="1359"/>
      <c r="AB376" s="1359"/>
      <c r="AC376" s="1347"/>
    </row>
    <row r="377" spans="1:29" ht="18.75" x14ac:dyDescent="0.25">
      <c r="A377" s="1362"/>
      <c r="B377" s="1365"/>
      <c r="C377" s="475"/>
      <c r="D377" s="457"/>
      <c r="E377" s="457"/>
      <c r="F377" s="457"/>
      <c r="G377" s="457"/>
      <c r="H377" s="457"/>
      <c r="I377" s="457"/>
      <c r="J377" s="457"/>
      <c r="K377" s="457"/>
      <c r="L377" s="457"/>
      <c r="M377" s="457"/>
      <c r="N377" s="457"/>
      <c r="O377" s="457"/>
      <c r="P377" s="457"/>
      <c r="Q377" s="459"/>
      <c r="R377" s="459"/>
      <c r="S377" s="459"/>
      <c r="T377" s="460"/>
      <c r="U377" s="461">
        <f t="shared" si="20"/>
        <v>0</v>
      </c>
      <c r="V377" s="462">
        <f t="shared" si="21"/>
        <v>0</v>
      </c>
      <c r="W377" s="462">
        <f t="shared" si="22"/>
        <v>0</v>
      </c>
      <c r="X377" s="463">
        <f t="shared" si="23"/>
        <v>0</v>
      </c>
      <c r="Y377" s="1356"/>
      <c r="Z377" s="1359"/>
      <c r="AA377" s="1359"/>
      <c r="AB377" s="1359"/>
      <c r="AC377" s="1347"/>
    </row>
    <row r="378" spans="1:29" ht="18.75" x14ac:dyDescent="0.25">
      <c r="A378" s="1362"/>
      <c r="B378" s="1365"/>
      <c r="C378" s="475"/>
      <c r="D378" s="464"/>
      <c r="E378" s="464"/>
      <c r="F378" s="464"/>
      <c r="G378" s="464"/>
      <c r="H378" s="464"/>
      <c r="I378" s="464"/>
      <c r="J378" s="464"/>
      <c r="K378" s="464"/>
      <c r="L378" s="464"/>
      <c r="M378" s="464"/>
      <c r="N378" s="464"/>
      <c r="O378" s="464"/>
      <c r="P378" s="464"/>
      <c r="Q378" s="465"/>
      <c r="R378" s="465"/>
      <c r="S378" s="465"/>
      <c r="T378" s="466"/>
      <c r="U378" s="461">
        <f t="shared" si="20"/>
        <v>0</v>
      </c>
      <c r="V378" s="462">
        <f t="shared" si="21"/>
        <v>0</v>
      </c>
      <c r="W378" s="462">
        <f t="shared" si="22"/>
        <v>0</v>
      </c>
      <c r="X378" s="463">
        <f t="shared" si="23"/>
        <v>0</v>
      </c>
      <c r="Y378" s="1356"/>
      <c r="Z378" s="1359"/>
      <c r="AA378" s="1359"/>
      <c r="AB378" s="1359"/>
      <c r="AC378" s="1347"/>
    </row>
    <row r="379" spans="1:29" ht="18.75" x14ac:dyDescent="0.25">
      <c r="A379" s="1362"/>
      <c r="B379" s="1365"/>
      <c r="C379" s="475"/>
      <c r="D379" s="457"/>
      <c r="E379" s="457"/>
      <c r="F379" s="457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9"/>
      <c r="R379" s="459"/>
      <c r="S379" s="459"/>
      <c r="T379" s="460"/>
      <c r="U379" s="461">
        <f t="shared" si="20"/>
        <v>0</v>
      </c>
      <c r="V379" s="462">
        <f t="shared" si="21"/>
        <v>0</v>
      </c>
      <c r="W379" s="462">
        <f t="shared" si="22"/>
        <v>0</v>
      </c>
      <c r="X379" s="463">
        <f t="shared" si="23"/>
        <v>0</v>
      </c>
      <c r="Y379" s="1356"/>
      <c r="Z379" s="1359"/>
      <c r="AA379" s="1359"/>
      <c r="AB379" s="1359"/>
      <c r="AC379" s="1347"/>
    </row>
    <row r="380" spans="1:29" ht="18.75" x14ac:dyDescent="0.25">
      <c r="A380" s="1362"/>
      <c r="B380" s="1365"/>
      <c r="C380" s="475"/>
      <c r="D380" s="464"/>
      <c r="E380" s="464"/>
      <c r="F380" s="464"/>
      <c r="G380" s="464"/>
      <c r="H380" s="464"/>
      <c r="I380" s="464"/>
      <c r="J380" s="464"/>
      <c r="K380" s="464"/>
      <c r="L380" s="464"/>
      <c r="M380" s="464"/>
      <c r="N380" s="464"/>
      <c r="O380" s="464"/>
      <c r="P380" s="464"/>
      <c r="Q380" s="465"/>
      <c r="R380" s="465"/>
      <c r="S380" s="465"/>
      <c r="T380" s="466"/>
      <c r="U380" s="461">
        <f t="shared" si="20"/>
        <v>0</v>
      </c>
      <c r="V380" s="462">
        <f t="shared" si="21"/>
        <v>0</v>
      </c>
      <c r="W380" s="462">
        <f t="shared" si="22"/>
        <v>0</v>
      </c>
      <c r="X380" s="463">
        <f t="shared" si="23"/>
        <v>0</v>
      </c>
      <c r="Y380" s="1356"/>
      <c r="Z380" s="1359"/>
      <c r="AA380" s="1359"/>
      <c r="AB380" s="1359"/>
      <c r="AC380" s="1347"/>
    </row>
    <row r="381" spans="1:29" ht="18.75" x14ac:dyDescent="0.25">
      <c r="A381" s="1362"/>
      <c r="B381" s="1365"/>
      <c r="C381" s="475"/>
      <c r="D381" s="457"/>
      <c r="E381" s="457"/>
      <c r="F381" s="457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9"/>
      <c r="R381" s="459"/>
      <c r="S381" s="459"/>
      <c r="T381" s="460"/>
      <c r="U381" s="461">
        <f t="shared" si="20"/>
        <v>0</v>
      </c>
      <c r="V381" s="462">
        <f t="shared" si="21"/>
        <v>0</v>
      </c>
      <c r="W381" s="462">
        <f t="shared" si="22"/>
        <v>0</v>
      </c>
      <c r="X381" s="463">
        <f t="shared" si="23"/>
        <v>0</v>
      </c>
      <c r="Y381" s="1356"/>
      <c r="Z381" s="1359"/>
      <c r="AA381" s="1359"/>
      <c r="AB381" s="1359"/>
      <c r="AC381" s="1347"/>
    </row>
    <row r="382" spans="1:29" ht="18.75" x14ac:dyDescent="0.25">
      <c r="A382" s="1362"/>
      <c r="B382" s="1365"/>
      <c r="C382" s="475"/>
      <c r="D382" s="464"/>
      <c r="E382" s="464"/>
      <c r="F382" s="464"/>
      <c r="G382" s="464"/>
      <c r="H382" s="464"/>
      <c r="I382" s="464"/>
      <c r="J382" s="464"/>
      <c r="K382" s="464"/>
      <c r="L382" s="464"/>
      <c r="M382" s="464"/>
      <c r="N382" s="464"/>
      <c r="O382" s="464"/>
      <c r="P382" s="464"/>
      <c r="Q382" s="465"/>
      <c r="R382" s="465"/>
      <c r="S382" s="465"/>
      <c r="T382" s="466"/>
      <c r="U382" s="461">
        <f t="shared" si="20"/>
        <v>0</v>
      </c>
      <c r="V382" s="462">
        <f t="shared" si="21"/>
        <v>0</v>
      </c>
      <c r="W382" s="462">
        <f t="shared" si="22"/>
        <v>0</v>
      </c>
      <c r="X382" s="463">
        <f t="shared" si="23"/>
        <v>0</v>
      </c>
      <c r="Y382" s="1356"/>
      <c r="Z382" s="1359"/>
      <c r="AA382" s="1359"/>
      <c r="AB382" s="1359"/>
      <c r="AC382" s="1347"/>
    </row>
    <row r="383" spans="1:29" ht="18.75" x14ac:dyDescent="0.25">
      <c r="A383" s="1362"/>
      <c r="B383" s="1365"/>
      <c r="C383" s="475"/>
      <c r="D383" s="457"/>
      <c r="E383" s="457"/>
      <c r="F383" s="457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9"/>
      <c r="R383" s="459"/>
      <c r="S383" s="459"/>
      <c r="T383" s="460"/>
      <c r="U383" s="461">
        <f t="shared" si="20"/>
        <v>0</v>
      </c>
      <c r="V383" s="462">
        <f t="shared" si="21"/>
        <v>0</v>
      </c>
      <c r="W383" s="462">
        <f t="shared" si="22"/>
        <v>0</v>
      </c>
      <c r="X383" s="463">
        <f t="shared" si="23"/>
        <v>0</v>
      </c>
      <c r="Y383" s="1356"/>
      <c r="Z383" s="1359"/>
      <c r="AA383" s="1359"/>
      <c r="AB383" s="1359"/>
      <c r="AC383" s="1347"/>
    </row>
    <row r="384" spans="1:29" ht="18.75" x14ac:dyDescent="0.25">
      <c r="A384" s="1362"/>
      <c r="B384" s="1365"/>
      <c r="C384" s="475"/>
      <c r="D384" s="464"/>
      <c r="E384" s="464"/>
      <c r="F384" s="464"/>
      <c r="G384" s="464"/>
      <c r="H384" s="464"/>
      <c r="I384" s="464"/>
      <c r="J384" s="464"/>
      <c r="K384" s="464"/>
      <c r="L384" s="464"/>
      <c r="M384" s="464"/>
      <c r="N384" s="464"/>
      <c r="O384" s="464"/>
      <c r="P384" s="464"/>
      <c r="Q384" s="465"/>
      <c r="R384" s="465"/>
      <c r="S384" s="465"/>
      <c r="T384" s="466"/>
      <c r="U384" s="461">
        <f t="shared" si="20"/>
        <v>0</v>
      </c>
      <c r="V384" s="462">
        <f t="shared" si="21"/>
        <v>0</v>
      </c>
      <c r="W384" s="462">
        <f t="shared" si="22"/>
        <v>0</v>
      </c>
      <c r="X384" s="463">
        <f t="shared" si="23"/>
        <v>0</v>
      </c>
      <c r="Y384" s="1356"/>
      <c r="Z384" s="1359"/>
      <c r="AA384" s="1359"/>
      <c r="AB384" s="1359"/>
      <c r="AC384" s="1347"/>
    </row>
    <row r="385" spans="1:29" ht="18.75" x14ac:dyDescent="0.25">
      <c r="A385" s="1362"/>
      <c r="B385" s="1365"/>
      <c r="C385" s="475"/>
      <c r="D385" s="457"/>
      <c r="E385" s="457"/>
      <c r="F385" s="457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9"/>
      <c r="R385" s="459"/>
      <c r="S385" s="459"/>
      <c r="T385" s="460"/>
      <c r="U385" s="461">
        <f t="shared" si="20"/>
        <v>0</v>
      </c>
      <c r="V385" s="462">
        <f t="shared" si="21"/>
        <v>0</v>
      </c>
      <c r="W385" s="462">
        <f t="shared" si="22"/>
        <v>0</v>
      </c>
      <c r="X385" s="463">
        <f t="shared" si="23"/>
        <v>0</v>
      </c>
      <c r="Y385" s="1356"/>
      <c r="Z385" s="1359"/>
      <c r="AA385" s="1359"/>
      <c r="AB385" s="1359"/>
      <c r="AC385" s="1347"/>
    </row>
    <row r="386" spans="1:29" ht="18.75" x14ac:dyDescent="0.25">
      <c r="A386" s="1362"/>
      <c r="B386" s="1365"/>
      <c r="C386" s="475"/>
      <c r="D386" s="464"/>
      <c r="E386" s="464"/>
      <c r="F386" s="464"/>
      <c r="G386" s="464"/>
      <c r="H386" s="464"/>
      <c r="I386" s="464"/>
      <c r="J386" s="464"/>
      <c r="K386" s="464"/>
      <c r="L386" s="464"/>
      <c r="M386" s="464"/>
      <c r="N386" s="464"/>
      <c r="O386" s="464"/>
      <c r="P386" s="464"/>
      <c r="Q386" s="465"/>
      <c r="R386" s="465"/>
      <c r="S386" s="465"/>
      <c r="T386" s="466"/>
      <c r="U386" s="461">
        <f t="shared" si="20"/>
        <v>0</v>
      </c>
      <c r="V386" s="462">
        <f t="shared" si="21"/>
        <v>0</v>
      </c>
      <c r="W386" s="462">
        <f t="shared" si="22"/>
        <v>0</v>
      </c>
      <c r="X386" s="463">
        <f t="shared" si="23"/>
        <v>0</v>
      </c>
      <c r="Y386" s="1356"/>
      <c r="Z386" s="1359"/>
      <c r="AA386" s="1359"/>
      <c r="AB386" s="1359"/>
      <c r="AC386" s="1347"/>
    </row>
    <row r="387" spans="1:29" ht="18.75" x14ac:dyDescent="0.25">
      <c r="A387" s="1362"/>
      <c r="B387" s="1365"/>
      <c r="C387" s="475"/>
      <c r="D387" s="457"/>
      <c r="E387" s="457"/>
      <c r="F387" s="457"/>
      <c r="G387" s="457"/>
      <c r="H387" s="457"/>
      <c r="I387" s="457"/>
      <c r="J387" s="457"/>
      <c r="K387" s="457"/>
      <c r="L387" s="457"/>
      <c r="M387" s="457"/>
      <c r="N387" s="457"/>
      <c r="O387" s="457"/>
      <c r="P387" s="457"/>
      <c r="Q387" s="459"/>
      <c r="R387" s="459"/>
      <c r="S387" s="459"/>
      <c r="T387" s="460"/>
      <c r="U387" s="461">
        <f t="shared" si="20"/>
        <v>0</v>
      </c>
      <c r="V387" s="462">
        <f t="shared" si="21"/>
        <v>0</v>
      </c>
      <c r="W387" s="462">
        <f t="shared" si="22"/>
        <v>0</v>
      </c>
      <c r="X387" s="463">
        <f t="shared" si="23"/>
        <v>0</v>
      </c>
      <c r="Y387" s="1356"/>
      <c r="Z387" s="1359"/>
      <c r="AA387" s="1359"/>
      <c r="AB387" s="1359"/>
      <c r="AC387" s="1347"/>
    </row>
    <row r="388" spans="1:29" ht="18.75" x14ac:dyDescent="0.25">
      <c r="A388" s="1362"/>
      <c r="B388" s="1365"/>
      <c r="C388" s="475"/>
      <c r="D388" s="464"/>
      <c r="E388" s="464"/>
      <c r="F388" s="464"/>
      <c r="G388" s="464"/>
      <c r="H388" s="464"/>
      <c r="I388" s="464"/>
      <c r="J388" s="464"/>
      <c r="K388" s="464"/>
      <c r="L388" s="464"/>
      <c r="M388" s="464"/>
      <c r="N388" s="464"/>
      <c r="O388" s="464"/>
      <c r="P388" s="464"/>
      <c r="Q388" s="465"/>
      <c r="R388" s="465"/>
      <c r="S388" s="465"/>
      <c r="T388" s="466"/>
      <c r="U388" s="461">
        <f t="shared" si="20"/>
        <v>0</v>
      </c>
      <c r="V388" s="462">
        <f t="shared" si="21"/>
        <v>0</v>
      </c>
      <c r="W388" s="462">
        <f t="shared" si="22"/>
        <v>0</v>
      </c>
      <c r="X388" s="463">
        <f t="shared" si="23"/>
        <v>0</v>
      </c>
      <c r="Y388" s="1356"/>
      <c r="Z388" s="1359"/>
      <c r="AA388" s="1359"/>
      <c r="AB388" s="1359"/>
      <c r="AC388" s="1347"/>
    </row>
    <row r="389" spans="1:29" ht="18.75" x14ac:dyDescent="0.25">
      <c r="A389" s="1362"/>
      <c r="B389" s="1365"/>
      <c r="C389" s="475"/>
      <c r="D389" s="457"/>
      <c r="E389" s="457"/>
      <c r="F389" s="457"/>
      <c r="G389" s="457"/>
      <c r="H389" s="457"/>
      <c r="I389" s="457"/>
      <c r="J389" s="457"/>
      <c r="K389" s="457"/>
      <c r="L389" s="457"/>
      <c r="M389" s="457"/>
      <c r="N389" s="457"/>
      <c r="O389" s="457"/>
      <c r="P389" s="457"/>
      <c r="Q389" s="459"/>
      <c r="R389" s="459"/>
      <c r="S389" s="459"/>
      <c r="T389" s="460"/>
      <c r="U389" s="461">
        <f t="shared" si="20"/>
        <v>0</v>
      </c>
      <c r="V389" s="462">
        <f t="shared" si="21"/>
        <v>0</v>
      </c>
      <c r="W389" s="462">
        <f t="shared" si="22"/>
        <v>0</v>
      </c>
      <c r="X389" s="463">
        <f t="shared" si="23"/>
        <v>0</v>
      </c>
      <c r="Y389" s="1356"/>
      <c r="Z389" s="1359"/>
      <c r="AA389" s="1359"/>
      <c r="AB389" s="1359"/>
      <c r="AC389" s="1347"/>
    </row>
    <row r="390" spans="1:29" ht="18.75" x14ac:dyDescent="0.25">
      <c r="A390" s="1362"/>
      <c r="B390" s="1365"/>
      <c r="C390" s="475"/>
      <c r="D390" s="464"/>
      <c r="E390" s="464"/>
      <c r="F390" s="464"/>
      <c r="G390" s="464"/>
      <c r="H390" s="464"/>
      <c r="I390" s="464"/>
      <c r="J390" s="464"/>
      <c r="K390" s="464"/>
      <c r="L390" s="464"/>
      <c r="M390" s="464"/>
      <c r="N390" s="464"/>
      <c r="O390" s="464"/>
      <c r="P390" s="464"/>
      <c r="Q390" s="465"/>
      <c r="R390" s="465"/>
      <c r="S390" s="465"/>
      <c r="T390" s="466"/>
      <c r="U390" s="461">
        <f t="shared" si="20"/>
        <v>0</v>
      </c>
      <c r="V390" s="462">
        <f t="shared" si="21"/>
        <v>0</v>
      </c>
      <c r="W390" s="462">
        <f t="shared" si="22"/>
        <v>0</v>
      </c>
      <c r="X390" s="463">
        <f t="shared" si="23"/>
        <v>0</v>
      </c>
      <c r="Y390" s="1356"/>
      <c r="Z390" s="1359"/>
      <c r="AA390" s="1359"/>
      <c r="AB390" s="1359"/>
      <c r="AC390" s="1347"/>
    </row>
    <row r="391" spans="1:29" ht="19.5" thickBot="1" x14ac:dyDescent="0.3">
      <c r="A391" s="1363"/>
      <c r="B391" s="1366"/>
      <c r="C391" s="476"/>
      <c r="D391" s="468"/>
      <c r="E391" s="468"/>
      <c r="F391" s="468"/>
      <c r="G391" s="468"/>
      <c r="H391" s="468"/>
      <c r="I391" s="468"/>
      <c r="J391" s="468"/>
      <c r="K391" s="468"/>
      <c r="L391" s="468"/>
      <c r="M391" s="468"/>
      <c r="N391" s="468"/>
      <c r="O391" s="468"/>
      <c r="P391" s="468"/>
      <c r="Q391" s="469"/>
      <c r="R391" s="469"/>
      <c r="S391" s="469"/>
      <c r="T391" s="470"/>
      <c r="U391" s="471">
        <f t="shared" si="20"/>
        <v>0</v>
      </c>
      <c r="V391" s="472">
        <f t="shared" si="21"/>
        <v>0</v>
      </c>
      <c r="W391" s="472">
        <f t="shared" si="22"/>
        <v>0</v>
      </c>
      <c r="X391" s="473">
        <f t="shared" si="23"/>
        <v>0</v>
      </c>
      <c r="Y391" s="1357"/>
      <c r="Z391" s="1360"/>
      <c r="AA391" s="1360"/>
      <c r="AB391" s="1360"/>
      <c r="AC391" s="1348"/>
    </row>
    <row r="392" spans="1:29" ht="18.75" x14ac:dyDescent="0.25">
      <c r="A392" s="1361">
        <v>20</v>
      </c>
      <c r="B392" s="1364"/>
      <c r="C392" s="474"/>
      <c r="D392" s="449"/>
      <c r="E392" s="450"/>
      <c r="F392" s="450"/>
      <c r="G392" s="450"/>
      <c r="H392" s="450"/>
      <c r="I392" s="450"/>
      <c r="J392" s="450"/>
      <c r="K392" s="450"/>
      <c r="L392" s="450"/>
      <c r="M392" s="450"/>
      <c r="N392" s="450"/>
      <c r="O392" s="450"/>
      <c r="P392" s="450"/>
      <c r="Q392" s="451"/>
      <c r="R392" s="451"/>
      <c r="S392" s="451"/>
      <c r="T392" s="452"/>
      <c r="U392" s="453">
        <f t="shared" si="20"/>
        <v>0</v>
      </c>
      <c r="V392" s="454">
        <f t="shared" si="21"/>
        <v>0</v>
      </c>
      <c r="W392" s="454">
        <f t="shared" si="22"/>
        <v>0</v>
      </c>
      <c r="X392" s="455">
        <f t="shared" si="23"/>
        <v>0</v>
      </c>
      <c r="Y392" s="1355">
        <f>SUM(U392:U411)</f>
        <v>0</v>
      </c>
      <c r="Z392" s="1358">
        <f>SUM(V392:V411)</f>
        <v>0</v>
      </c>
      <c r="AA392" s="1358">
        <f>SUM(W392:W411)</f>
        <v>0</v>
      </c>
      <c r="AB392" s="1358">
        <f>SUM(X392:X411)</f>
        <v>0</v>
      </c>
      <c r="AC392" s="1346">
        <f>MAX(Y392:AB411)</f>
        <v>0</v>
      </c>
    </row>
    <row r="393" spans="1:29" ht="18.75" x14ac:dyDescent="0.25">
      <c r="A393" s="1362"/>
      <c r="B393" s="1365"/>
      <c r="C393" s="475"/>
      <c r="D393" s="457"/>
      <c r="E393" s="458"/>
      <c r="F393" s="458"/>
      <c r="G393" s="458"/>
      <c r="H393" s="458"/>
      <c r="I393" s="458"/>
      <c r="J393" s="458"/>
      <c r="K393" s="458"/>
      <c r="L393" s="458"/>
      <c r="M393" s="458"/>
      <c r="N393" s="458"/>
      <c r="O393" s="458"/>
      <c r="P393" s="458"/>
      <c r="Q393" s="459"/>
      <c r="R393" s="459"/>
      <c r="S393" s="459"/>
      <c r="T393" s="460"/>
      <c r="U393" s="461">
        <f t="shared" si="20"/>
        <v>0</v>
      </c>
      <c r="V393" s="462">
        <f t="shared" si="21"/>
        <v>0</v>
      </c>
      <c r="W393" s="462">
        <f t="shared" si="22"/>
        <v>0</v>
      </c>
      <c r="X393" s="463">
        <f t="shared" si="23"/>
        <v>0</v>
      </c>
      <c r="Y393" s="1356"/>
      <c r="Z393" s="1359"/>
      <c r="AA393" s="1359"/>
      <c r="AB393" s="1359"/>
      <c r="AC393" s="1347"/>
    </row>
    <row r="394" spans="1:29" ht="18.75" x14ac:dyDescent="0.25">
      <c r="A394" s="1362"/>
      <c r="B394" s="1365"/>
      <c r="C394" s="475"/>
      <c r="D394" s="464"/>
      <c r="E394" s="464"/>
      <c r="F394" s="464"/>
      <c r="G394" s="464"/>
      <c r="H394" s="464"/>
      <c r="I394" s="464"/>
      <c r="J394" s="464"/>
      <c r="K394" s="464"/>
      <c r="L394" s="464"/>
      <c r="M394" s="464"/>
      <c r="N394" s="464"/>
      <c r="O394" s="464"/>
      <c r="P394" s="464"/>
      <c r="Q394" s="465"/>
      <c r="R394" s="465"/>
      <c r="S394" s="465"/>
      <c r="T394" s="466"/>
      <c r="U394" s="461">
        <f t="shared" si="20"/>
        <v>0</v>
      </c>
      <c r="V394" s="462">
        <f t="shared" si="21"/>
        <v>0</v>
      </c>
      <c r="W394" s="462">
        <f t="shared" si="22"/>
        <v>0</v>
      </c>
      <c r="X394" s="463">
        <f t="shared" si="23"/>
        <v>0</v>
      </c>
      <c r="Y394" s="1356"/>
      <c r="Z394" s="1359"/>
      <c r="AA394" s="1359"/>
      <c r="AB394" s="1359"/>
      <c r="AC394" s="1347"/>
    </row>
    <row r="395" spans="1:29" ht="18.75" x14ac:dyDescent="0.25">
      <c r="A395" s="1362"/>
      <c r="B395" s="1365"/>
      <c r="C395" s="475"/>
      <c r="D395" s="457"/>
      <c r="E395" s="457"/>
      <c r="F395" s="457"/>
      <c r="G395" s="457"/>
      <c r="H395" s="457"/>
      <c r="I395" s="457"/>
      <c r="J395" s="457"/>
      <c r="K395" s="457"/>
      <c r="L395" s="457"/>
      <c r="M395" s="457"/>
      <c r="N395" s="457"/>
      <c r="O395" s="457"/>
      <c r="P395" s="457"/>
      <c r="Q395" s="459"/>
      <c r="R395" s="459"/>
      <c r="S395" s="459"/>
      <c r="T395" s="460"/>
      <c r="U395" s="461">
        <f t="shared" si="20"/>
        <v>0</v>
      </c>
      <c r="V395" s="462">
        <f t="shared" si="21"/>
        <v>0</v>
      </c>
      <c r="W395" s="462">
        <f t="shared" si="22"/>
        <v>0</v>
      </c>
      <c r="X395" s="463">
        <f t="shared" si="23"/>
        <v>0</v>
      </c>
      <c r="Y395" s="1356"/>
      <c r="Z395" s="1359"/>
      <c r="AA395" s="1359"/>
      <c r="AB395" s="1359"/>
      <c r="AC395" s="1347"/>
    </row>
    <row r="396" spans="1:29" ht="18.75" x14ac:dyDescent="0.25">
      <c r="A396" s="1362"/>
      <c r="B396" s="1365"/>
      <c r="C396" s="475"/>
      <c r="D396" s="464"/>
      <c r="E396" s="464"/>
      <c r="F396" s="464"/>
      <c r="G396" s="464"/>
      <c r="H396" s="464"/>
      <c r="I396" s="464"/>
      <c r="J396" s="464"/>
      <c r="K396" s="464"/>
      <c r="L396" s="464"/>
      <c r="M396" s="464"/>
      <c r="N396" s="464"/>
      <c r="O396" s="464"/>
      <c r="P396" s="464"/>
      <c r="Q396" s="465"/>
      <c r="R396" s="465"/>
      <c r="S396" s="465"/>
      <c r="T396" s="466"/>
      <c r="U396" s="461">
        <f t="shared" ref="U396:U411" si="24">IF(AND(E396=0,F396=0,G396=0),0,IF(AND(E396=0,F396=0),G396,IF(AND(E396=0,G396=0),F396,IF(AND(F396=0,G396=0),E396,IF(E396=0,(F396+G396)/2,IF(F396=0,(E396+G396)/2,IF(G396=0,(E396+F396)/2,(E396+F396+G396)/3)))))))</f>
        <v>0</v>
      </c>
      <c r="V396" s="462">
        <f t="shared" ref="V396:V411" si="25">IF(AND(H396=0,I396=0,J396=0),0,IF(AND(H396=0,I396=0),J396,IF(AND(H396=0,J396=0),I396,IF(AND(I396=0,J396=0),H396,IF(H396=0,(I396+J396)/2,IF(I396=0,(H396+J396)/2,IF(J396=0,(H396+I396)/2,(H396+I396+J396)/3)))))))</f>
        <v>0</v>
      </c>
      <c r="W396" s="462">
        <f t="shared" ref="W396:W411" si="26">IF(AND(K396=0,L396=0,M396=0),0,IF(AND(K396=0,L396=0),M396,IF(AND(K396=0,M396=0),L396,IF(AND(L396=0,M396=0),K396,IF(K396=0,(L396+M396)/2,IF(L396=0,(K396+M396)/2,IF(M396=0,(K396+L396)/2,(K396+L396+M396)/3)))))))</f>
        <v>0</v>
      </c>
      <c r="X396" s="463">
        <f t="shared" ref="X396:X411" si="27">IF(AND(N396=0,O396=0,P396=0),0,IF(AND(N396=0,O396=0),P396,IF(AND(N396=0,P396=0),O396,IF(AND(O396=0,P396=0),N396,IF(N396=0,(O396+P396)/2,IF(O396=0,(N396+P396)/2,IF(P396=0,(N396+O396)/2,(N396+O396+P396)/3)))))))</f>
        <v>0</v>
      </c>
      <c r="Y396" s="1356"/>
      <c r="Z396" s="1359"/>
      <c r="AA396" s="1359"/>
      <c r="AB396" s="1359"/>
      <c r="AC396" s="1347"/>
    </row>
    <row r="397" spans="1:29" ht="18.75" x14ac:dyDescent="0.25">
      <c r="A397" s="1362"/>
      <c r="B397" s="1365"/>
      <c r="C397" s="475"/>
      <c r="D397" s="457"/>
      <c r="E397" s="457"/>
      <c r="F397" s="457"/>
      <c r="G397" s="457"/>
      <c r="H397" s="457"/>
      <c r="I397" s="457"/>
      <c r="J397" s="457"/>
      <c r="K397" s="457"/>
      <c r="L397" s="457"/>
      <c r="M397" s="457"/>
      <c r="N397" s="457"/>
      <c r="O397" s="457"/>
      <c r="P397" s="457"/>
      <c r="Q397" s="459"/>
      <c r="R397" s="459"/>
      <c r="S397" s="459"/>
      <c r="T397" s="460"/>
      <c r="U397" s="461">
        <f t="shared" si="24"/>
        <v>0</v>
      </c>
      <c r="V397" s="462">
        <f t="shared" si="25"/>
        <v>0</v>
      </c>
      <c r="W397" s="462">
        <f t="shared" si="26"/>
        <v>0</v>
      </c>
      <c r="X397" s="463">
        <f t="shared" si="27"/>
        <v>0</v>
      </c>
      <c r="Y397" s="1356"/>
      <c r="Z397" s="1359"/>
      <c r="AA397" s="1359"/>
      <c r="AB397" s="1359"/>
      <c r="AC397" s="1347"/>
    </row>
    <row r="398" spans="1:29" ht="18.75" x14ac:dyDescent="0.25">
      <c r="A398" s="1362"/>
      <c r="B398" s="1365"/>
      <c r="C398" s="475"/>
      <c r="D398" s="464"/>
      <c r="E398" s="464"/>
      <c r="F398" s="464"/>
      <c r="G398" s="464"/>
      <c r="H398" s="464"/>
      <c r="I398" s="464"/>
      <c r="J398" s="464"/>
      <c r="K398" s="464"/>
      <c r="L398" s="464"/>
      <c r="M398" s="464"/>
      <c r="N398" s="464"/>
      <c r="O398" s="464"/>
      <c r="P398" s="464"/>
      <c r="Q398" s="465"/>
      <c r="R398" s="465"/>
      <c r="S398" s="465"/>
      <c r="T398" s="466"/>
      <c r="U398" s="461">
        <f t="shared" si="24"/>
        <v>0</v>
      </c>
      <c r="V398" s="462">
        <f t="shared" si="25"/>
        <v>0</v>
      </c>
      <c r="W398" s="462">
        <f t="shared" si="26"/>
        <v>0</v>
      </c>
      <c r="X398" s="463">
        <f t="shared" si="27"/>
        <v>0</v>
      </c>
      <c r="Y398" s="1356"/>
      <c r="Z398" s="1359"/>
      <c r="AA398" s="1359"/>
      <c r="AB398" s="1359"/>
      <c r="AC398" s="1347"/>
    </row>
    <row r="399" spans="1:29" ht="18.75" x14ac:dyDescent="0.25">
      <c r="A399" s="1362"/>
      <c r="B399" s="1365"/>
      <c r="C399" s="475"/>
      <c r="D399" s="457"/>
      <c r="E399" s="457"/>
      <c r="F399" s="457"/>
      <c r="G399" s="457"/>
      <c r="H399" s="457"/>
      <c r="I399" s="457"/>
      <c r="J399" s="457"/>
      <c r="K399" s="457"/>
      <c r="L399" s="457"/>
      <c r="M399" s="457"/>
      <c r="N399" s="457"/>
      <c r="O399" s="457"/>
      <c r="P399" s="457"/>
      <c r="Q399" s="459"/>
      <c r="R399" s="459"/>
      <c r="S399" s="459"/>
      <c r="T399" s="460"/>
      <c r="U399" s="461">
        <f t="shared" si="24"/>
        <v>0</v>
      </c>
      <c r="V399" s="462">
        <f t="shared" si="25"/>
        <v>0</v>
      </c>
      <c r="W399" s="462">
        <f t="shared" si="26"/>
        <v>0</v>
      </c>
      <c r="X399" s="463">
        <f t="shared" si="27"/>
        <v>0</v>
      </c>
      <c r="Y399" s="1356"/>
      <c r="Z399" s="1359"/>
      <c r="AA399" s="1359"/>
      <c r="AB399" s="1359"/>
      <c r="AC399" s="1347"/>
    </row>
    <row r="400" spans="1:29" ht="18.75" x14ac:dyDescent="0.25">
      <c r="A400" s="1362"/>
      <c r="B400" s="1365"/>
      <c r="C400" s="475"/>
      <c r="D400" s="464"/>
      <c r="E400" s="464"/>
      <c r="F400" s="464"/>
      <c r="G400" s="464"/>
      <c r="H400" s="464"/>
      <c r="I400" s="464"/>
      <c r="J400" s="464"/>
      <c r="K400" s="464"/>
      <c r="L400" s="464"/>
      <c r="M400" s="464"/>
      <c r="N400" s="464"/>
      <c r="O400" s="464"/>
      <c r="P400" s="464"/>
      <c r="Q400" s="465"/>
      <c r="R400" s="465"/>
      <c r="S400" s="465"/>
      <c r="T400" s="466"/>
      <c r="U400" s="461">
        <f t="shared" si="24"/>
        <v>0</v>
      </c>
      <c r="V400" s="462">
        <f t="shared" si="25"/>
        <v>0</v>
      </c>
      <c r="W400" s="462">
        <f t="shared" si="26"/>
        <v>0</v>
      </c>
      <c r="X400" s="463">
        <f t="shared" si="27"/>
        <v>0</v>
      </c>
      <c r="Y400" s="1356"/>
      <c r="Z400" s="1359"/>
      <c r="AA400" s="1359"/>
      <c r="AB400" s="1359"/>
      <c r="AC400" s="1347"/>
    </row>
    <row r="401" spans="1:29" ht="18.75" x14ac:dyDescent="0.25">
      <c r="A401" s="1362"/>
      <c r="B401" s="1365"/>
      <c r="C401" s="475"/>
      <c r="D401" s="457"/>
      <c r="E401" s="457"/>
      <c r="F401" s="457"/>
      <c r="G401" s="457"/>
      <c r="H401" s="457"/>
      <c r="I401" s="457"/>
      <c r="J401" s="457"/>
      <c r="K401" s="457"/>
      <c r="L401" s="457"/>
      <c r="M401" s="457"/>
      <c r="N401" s="457"/>
      <c r="O401" s="457"/>
      <c r="P401" s="457"/>
      <c r="Q401" s="459"/>
      <c r="R401" s="459"/>
      <c r="S401" s="459"/>
      <c r="T401" s="460"/>
      <c r="U401" s="461">
        <f t="shared" si="24"/>
        <v>0</v>
      </c>
      <c r="V401" s="462">
        <f t="shared" si="25"/>
        <v>0</v>
      </c>
      <c r="W401" s="462">
        <f t="shared" si="26"/>
        <v>0</v>
      </c>
      <c r="X401" s="463">
        <f t="shared" si="27"/>
        <v>0</v>
      </c>
      <c r="Y401" s="1356"/>
      <c r="Z401" s="1359"/>
      <c r="AA401" s="1359"/>
      <c r="AB401" s="1359"/>
      <c r="AC401" s="1347"/>
    </row>
    <row r="402" spans="1:29" ht="18.75" x14ac:dyDescent="0.25">
      <c r="A402" s="1362"/>
      <c r="B402" s="1365"/>
      <c r="C402" s="475"/>
      <c r="D402" s="464"/>
      <c r="E402" s="464"/>
      <c r="F402" s="464"/>
      <c r="G402" s="464"/>
      <c r="H402" s="464"/>
      <c r="I402" s="464"/>
      <c r="J402" s="464"/>
      <c r="K402" s="464"/>
      <c r="L402" s="464"/>
      <c r="M402" s="464"/>
      <c r="N402" s="464"/>
      <c r="O402" s="464"/>
      <c r="P402" s="464"/>
      <c r="Q402" s="465"/>
      <c r="R402" s="465"/>
      <c r="S402" s="465"/>
      <c r="T402" s="466"/>
      <c r="U402" s="461">
        <f t="shared" si="24"/>
        <v>0</v>
      </c>
      <c r="V402" s="462">
        <f t="shared" si="25"/>
        <v>0</v>
      </c>
      <c r="W402" s="462">
        <f t="shared" si="26"/>
        <v>0</v>
      </c>
      <c r="X402" s="463">
        <f t="shared" si="27"/>
        <v>0</v>
      </c>
      <c r="Y402" s="1356"/>
      <c r="Z402" s="1359"/>
      <c r="AA402" s="1359"/>
      <c r="AB402" s="1359"/>
      <c r="AC402" s="1347"/>
    </row>
    <row r="403" spans="1:29" ht="18.75" x14ac:dyDescent="0.25">
      <c r="A403" s="1362"/>
      <c r="B403" s="1365"/>
      <c r="C403" s="475"/>
      <c r="D403" s="457"/>
      <c r="E403" s="457"/>
      <c r="F403" s="457"/>
      <c r="G403" s="457"/>
      <c r="H403" s="457"/>
      <c r="I403" s="457"/>
      <c r="J403" s="457"/>
      <c r="K403" s="457"/>
      <c r="L403" s="457"/>
      <c r="M403" s="457"/>
      <c r="N403" s="457"/>
      <c r="O403" s="457"/>
      <c r="P403" s="457"/>
      <c r="Q403" s="459"/>
      <c r="R403" s="459"/>
      <c r="S403" s="459"/>
      <c r="T403" s="460"/>
      <c r="U403" s="461">
        <f t="shared" si="24"/>
        <v>0</v>
      </c>
      <c r="V403" s="462">
        <f t="shared" si="25"/>
        <v>0</v>
      </c>
      <c r="W403" s="462">
        <f t="shared" si="26"/>
        <v>0</v>
      </c>
      <c r="X403" s="463">
        <f t="shared" si="27"/>
        <v>0</v>
      </c>
      <c r="Y403" s="1356"/>
      <c r="Z403" s="1359"/>
      <c r="AA403" s="1359"/>
      <c r="AB403" s="1359"/>
      <c r="AC403" s="1347"/>
    </row>
    <row r="404" spans="1:29" ht="18.75" x14ac:dyDescent="0.25">
      <c r="A404" s="1362"/>
      <c r="B404" s="1365"/>
      <c r="C404" s="475"/>
      <c r="D404" s="464"/>
      <c r="E404" s="464"/>
      <c r="F404" s="464"/>
      <c r="G404" s="464"/>
      <c r="H404" s="464"/>
      <c r="I404" s="464"/>
      <c r="J404" s="464"/>
      <c r="K404" s="464"/>
      <c r="L404" s="464"/>
      <c r="M404" s="464"/>
      <c r="N404" s="464"/>
      <c r="O404" s="464"/>
      <c r="P404" s="464"/>
      <c r="Q404" s="465"/>
      <c r="R404" s="465"/>
      <c r="S404" s="465"/>
      <c r="T404" s="466"/>
      <c r="U404" s="461">
        <f t="shared" si="24"/>
        <v>0</v>
      </c>
      <c r="V404" s="462">
        <f t="shared" si="25"/>
        <v>0</v>
      </c>
      <c r="W404" s="462">
        <f t="shared" si="26"/>
        <v>0</v>
      </c>
      <c r="X404" s="463">
        <f t="shared" si="27"/>
        <v>0</v>
      </c>
      <c r="Y404" s="1356"/>
      <c r="Z404" s="1359"/>
      <c r="AA404" s="1359"/>
      <c r="AB404" s="1359"/>
      <c r="AC404" s="1347"/>
    </row>
    <row r="405" spans="1:29" ht="18.75" x14ac:dyDescent="0.25">
      <c r="A405" s="1362"/>
      <c r="B405" s="1365"/>
      <c r="C405" s="475"/>
      <c r="D405" s="457"/>
      <c r="E405" s="457"/>
      <c r="F405" s="457"/>
      <c r="G405" s="457"/>
      <c r="H405" s="457"/>
      <c r="I405" s="457"/>
      <c r="J405" s="457"/>
      <c r="K405" s="457"/>
      <c r="L405" s="457"/>
      <c r="M405" s="457"/>
      <c r="N405" s="457"/>
      <c r="O405" s="457"/>
      <c r="P405" s="457"/>
      <c r="Q405" s="459"/>
      <c r="R405" s="459"/>
      <c r="S405" s="459"/>
      <c r="T405" s="460"/>
      <c r="U405" s="461">
        <f t="shared" si="24"/>
        <v>0</v>
      </c>
      <c r="V405" s="462">
        <f t="shared" si="25"/>
        <v>0</v>
      </c>
      <c r="W405" s="462">
        <f t="shared" si="26"/>
        <v>0</v>
      </c>
      <c r="X405" s="463">
        <f t="shared" si="27"/>
        <v>0</v>
      </c>
      <c r="Y405" s="1356"/>
      <c r="Z405" s="1359"/>
      <c r="AA405" s="1359"/>
      <c r="AB405" s="1359"/>
      <c r="AC405" s="1347"/>
    </row>
    <row r="406" spans="1:29" ht="18.75" x14ac:dyDescent="0.25">
      <c r="A406" s="1362"/>
      <c r="B406" s="1365"/>
      <c r="C406" s="475"/>
      <c r="D406" s="464"/>
      <c r="E406" s="464"/>
      <c r="F406" s="464"/>
      <c r="G406" s="464"/>
      <c r="H406" s="464"/>
      <c r="I406" s="464"/>
      <c r="J406" s="464"/>
      <c r="K406" s="464"/>
      <c r="L406" s="464"/>
      <c r="M406" s="464"/>
      <c r="N406" s="464"/>
      <c r="O406" s="464"/>
      <c r="P406" s="464"/>
      <c r="Q406" s="465"/>
      <c r="R406" s="465"/>
      <c r="S406" s="465"/>
      <c r="T406" s="466"/>
      <c r="U406" s="461">
        <f t="shared" si="24"/>
        <v>0</v>
      </c>
      <c r="V406" s="462">
        <f t="shared" si="25"/>
        <v>0</v>
      </c>
      <c r="W406" s="462">
        <f t="shared" si="26"/>
        <v>0</v>
      </c>
      <c r="X406" s="463">
        <f t="shared" si="27"/>
        <v>0</v>
      </c>
      <c r="Y406" s="1356"/>
      <c r="Z406" s="1359"/>
      <c r="AA406" s="1359"/>
      <c r="AB406" s="1359"/>
      <c r="AC406" s="1347"/>
    </row>
    <row r="407" spans="1:29" ht="18.75" x14ac:dyDescent="0.25">
      <c r="A407" s="1362"/>
      <c r="B407" s="1365"/>
      <c r="C407" s="475"/>
      <c r="D407" s="457"/>
      <c r="E407" s="457"/>
      <c r="F407" s="457"/>
      <c r="G407" s="457"/>
      <c r="H407" s="457"/>
      <c r="I407" s="457"/>
      <c r="J407" s="457"/>
      <c r="K407" s="457"/>
      <c r="L407" s="457"/>
      <c r="M407" s="457"/>
      <c r="N407" s="457"/>
      <c r="O407" s="457"/>
      <c r="P407" s="457"/>
      <c r="Q407" s="459"/>
      <c r="R407" s="459"/>
      <c r="S407" s="459"/>
      <c r="T407" s="460"/>
      <c r="U407" s="461">
        <f t="shared" si="24"/>
        <v>0</v>
      </c>
      <c r="V407" s="462">
        <f t="shared" si="25"/>
        <v>0</v>
      </c>
      <c r="W407" s="462">
        <f t="shared" si="26"/>
        <v>0</v>
      </c>
      <c r="X407" s="463">
        <f t="shared" si="27"/>
        <v>0</v>
      </c>
      <c r="Y407" s="1356"/>
      <c r="Z407" s="1359"/>
      <c r="AA407" s="1359"/>
      <c r="AB407" s="1359"/>
      <c r="AC407" s="1347"/>
    </row>
    <row r="408" spans="1:29" ht="18.75" x14ac:dyDescent="0.25">
      <c r="A408" s="1362"/>
      <c r="B408" s="1365"/>
      <c r="C408" s="475"/>
      <c r="D408" s="464"/>
      <c r="E408" s="464"/>
      <c r="F408" s="464"/>
      <c r="G408" s="464"/>
      <c r="H408" s="464"/>
      <c r="I408" s="464"/>
      <c r="J408" s="464"/>
      <c r="K408" s="464"/>
      <c r="L408" s="464"/>
      <c r="M408" s="464"/>
      <c r="N408" s="464"/>
      <c r="O408" s="464"/>
      <c r="P408" s="464"/>
      <c r="Q408" s="465"/>
      <c r="R408" s="465"/>
      <c r="S408" s="465"/>
      <c r="T408" s="466"/>
      <c r="U408" s="461">
        <f t="shared" si="24"/>
        <v>0</v>
      </c>
      <c r="V408" s="462">
        <f t="shared" si="25"/>
        <v>0</v>
      </c>
      <c r="W408" s="462">
        <f t="shared" si="26"/>
        <v>0</v>
      </c>
      <c r="X408" s="463">
        <f t="shared" si="27"/>
        <v>0</v>
      </c>
      <c r="Y408" s="1356"/>
      <c r="Z408" s="1359"/>
      <c r="AA408" s="1359"/>
      <c r="AB408" s="1359"/>
      <c r="AC408" s="1347"/>
    </row>
    <row r="409" spans="1:29" ht="18.75" x14ac:dyDescent="0.25">
      <c r="A409" s="1362"/>
      <c r="B409" s="1365"/>
      <c r="C409" s="475"/>
      <c r="D409" s="457"/>
      <c r="E409" s="457"/>
      <c r="F409" s="457"/>
      <c r="G409" s="457"/>
      <c r="H409" s="457"/>
      <c r="I409" s="457"/>
      <c r="J409" s="457"/>
      <c r="K409" s="457"/>
      <c r="L409" s="457"/>
      <c r="M409" s="457"/>
      <c r="N409" s="457"/>
      <c r="O409" s="457"/>
      <c r="P409" s="457"/>
      <c r="Q409" s="459"/>
      <c r="R409" s="459"/>
      <c r="S409" s="459"/>
      <c r="T409" s="460"/>
      <c r="U409" s="461">
        <f t="shared" si="24"/>
        <v>0</v>
      </c>
      <c r="V409" s="462">
        <f t="shared" si="25"/>
        <v>0</v>
      </c>
      <c r="W409" s="462">
        <f t="shared" si="26"/>
        <v>0</v>
      </c>
      <c r="X409" s="463">
        <f t="shared" si="27"/>
        <v>0</v>
      </c>
      <c r="Y409" s="1356"/>
      <c r="Z409" s="1359"/>
      <c r="AA409" s="1359"/>
      <c r="AB409" s="1359"/>
      <c r="AC409" s="1347"/>
    </row>
    <row r="410" spans="1:29" ht="18.75" x14ac:dyDescent="0.25">
      <c r="A410" s="1362"/>
      <c r="B410" s="1365"/>
      <c r="C410" s="475"/>
      <c r="D410" s="464"/>
      <c r="E410" s="464"/>
      <c r="F410" s="464"/>
      <c r="G410" s="464"/>
      <c r="H410" s="464"/>
      <c r="I410" s="464"/>
      <c r="J410" s="464"/>
      <c r="K410" s="464"/>
      <c r="L410" s="464"/>
      <c r="M410" s="464"/>
      <c r="N410" s="464"/>
      <c r="O410" s="464"/>
      <c r="P410" s="464"/>
      <c r="Q410" s="465"/>
      <c r="R410" s="465"/>
      <c r="S410" s="465"/>
      <c r="T410" s="466"/>
      <c r="U410" s="461">
        <f t="shared" si="24"/>
        <v>0</v>
      </c>
      <c r="V410" s="462">
        <f t="shared" si="25"/>
        <v>0</v>
      </c>
      <c r="W410" s="462">
        <f t="shared" si="26"/>
        <v>0</v>
      </c>
      <c r="X410" s="463">
        <f t="shared" si="27"/>
        <v>0</v>
      </c>
      <c r="Y410" s="1356"/>
      <c r="Z410" s="1359"/>
      <c r="AA410" s="1359"/>
      <c r="AB410" s="1359"/>
      <c r="AC410" s="1347"/>
    </row>
    <row r="411" spans="1:29" ht="19.5" thickBot="1" x14ac:dyDescent="0.3">
      <c r="A411" s="1363"/>
      <c r="B411" s="1366"/>
      <c r="C411" s="476"/>
      <c r="D411" s="468"/>
      <c r="E411" s="468"/>
      <c r="F411" s="468"/>
      <c r="G411" s="468"/>
      <c r="H411" s="468"/>
      <c r="I411" s="468"/>
      <c r="J411" s="468"/>
      <c r="K411" s="468"/>
      <c r="L411" s="468"/>
      <c r="M411" s="468"/>
      <c r="N411" s="468"/>
      <c r="O411" s="468"/>
      <c r="P411" s="468"/>
      <c r="Q411" s="469"/>
      <c r="R411" s="469"/>
      <c r="S411" s="469"/>
      <c r="T411" s="470"/>
      <c r="U411" s="471">
        <f t="shared" si="24"/>
        <v>0</v>
      </c>
      <c r="V411" s="472">
        <f t="shared" si="25"/>
        <v>0</v>
      </c>
      <c r="W411" s="472">
        <f t="shared" si="26"/>
        <v>0</v>
      </c>
      <c r="X411" s="473">
        <f t="shared" si="27"/>
        <v>0</v>
      </c>
      <c r="Y411" s="1357"/>
      <c r="Z411" s="1360"/>
      <c r="AA411" s="1360"/>
      <c r="AB411" s="1360"/>
      <c r="AC411" s="1348"/>
    </row>
  </sheetData>
  <sheetProtection password="CCE5" sheet="1" objects="1" scenarios="1" formatCells="0" formatColumns="0" formatRows="0" insertRows="0"/>
  <mergeCells count="165">
    <mergeCell ref="AC372:AC391"/>
    <mergeCell ref="A392:A411"/>
    <mergeCell ref="B392:B411"/>
    <mergeCell ref="Y392:Y411"/>
    <mergeCell ref="Z392:Z411"/>
    <mergeCell ref="AA392:AA411"/>
    <mergeCell ref="AB392:AB411"/>
    <mergeCell ref="AC392:AC411"/>
    <mergeCell ref="A372:A391"/>
    <mergeCell ref="B372:B391"/>
    <mergeCell ref="Y372:Y391"/>
    <mergeCell ref="Z372:Z391"/>
    <mergeCell ref="AA372:AA391"/>
    <mergeCell ref="AB372:AB391"/>
    <mergeCell ref="AC332:AC351"/>
    <mergeCell ref="A352:A371"/>
    <mergeCell ref="B352:B371"/>
    <mergeCell ref="Y352:Y371"/>
    <mergeCell ref="Z352:Z371"/>
    <mergeCell ref="AA352:AA371"/>
    <mergeCell ref="AB352:AB371"/>
    <mergeCell ref="AC352:AC371"/>
    <mergeCell ref="A332:A351"/>
    <mergeCell ref="B332:B351"/>
    <mergeCell ref="Y332:Y351"/>
    <mergeCell ref="Z332:Z351"/>
    <mergeCell ref="AA332:AA351"/>
    <mergeCell ref="AB332:AB351"/>
    <mergeCell ref="AC292:AC311"/>
    <mergeCell ref="A312:A331"/>
    <mergeCell ref="B312:B331"/>
    <mergeCell ref="Y312:Y331"/>
    <mergeCell ref="Z312:Z331"/>
    <mergeCell ref="AA312:AA331"/>
    <mergeCell ref="AB312:AB331"/>
    <mergeCell ref="AC312:AC331"/>
    <mergeCell ref="A292:A311"/>
    <mergeCell ref="B292:B311"/>
    <mergeCell ref="Y292:Y311"/>
    <mergeCell ref="Z292:Z311"/>
    <mergeCell ref="AA292:AA311"/>
    <mergeCell ref="AB292:AB311"/>
    <mergeCell ref="AC252:AC271"/>
    <mergeCell ref="A272:A291"/>
    <mergeCell ref="B272:B291"/>
    <mergeCell ref="Y272:Y291"/>
    <mergeCell ref="Z272:Z291"/>
    <mergeCell ref="AA272:AA291"/>
    <mergeCell ref="AB272:AB291"/>
    <mergeCell ref="AC272:AC291"/>
    <mergeCell ref="A252:A271"/>
    <mergeCell ref="B252:B271"/>
    <mergeCell ref="Y252:Y271"/>
    <mergeCell ref="Z252:Z271"/>
    <mergeCell ref="AA252:AA271"/>
    <mergeCell ref="AB252:AB271"/>
    <mergeCell ref="AC212:AC231"/>
    <mergeCell ref="A232:A251"/>
    <mergeCell ref="B232:B251"/>
    <mergeCell ref="Y232:Y251"/>
    <mergeCell ref="Z232:Z251"/>
    <mergeCell ref="AA232:AA251"/>
    <mergeCell ref="AB232:AB251"/>
    <mergeCell ref="AC232:AC251"/>
    <mergeCell ref="A212:A231"/>
    <mergeCell ref="B212:B231"/>
    <mergeCell ref="Y212:Y231"/>
    <mergeCell ref="Z212:Z231"/>
    <mergeCell ref="AA212:AA231"/>
    <mergeCell ref="AB212:AB231"/>
    <mergeCell ref="AC172:AC191"/>
    <mergeCell ref="A192:A211"/>
    <mergeCell ref="B192:B211"/>
    <mergeCell ref="Y192:Y211"/>
    <mergeCell ref="Z192:Z211"/>
    <mergeCell ref="AA192:AA211"/>
    <mergeCell ref="AB192:AB211"/>
    <mergeCell ref="AC192:AC211"/>
    <mergeCell ref="A172:A191"/>
    <mergeCell ref="B172:B191"/>
    <mergeCell ref="Y172:Y191"/>
    <mergeCell ref="Z172:Z191"/>
    <mergeCell ref="AA172:AA191"/>
    <mergeCell ref="AB172:AB191"/>
    <mergeCell ref="AC132:AC151"/>
    <mergeCell ref="A152:A171"/>
    <mergeCell ref="B152:B171"/>
    <mergeCell ref="Y152:Y171"/>
    <mergeCell ref="Z152:Z171"/>
    <mergeCell ref="AA152:AA171"/>
    <mergeCell ref="AB152:AB171"/>
    <mergeCell ref="AC152:AC171"/>
    <mergeCell ref="A132:A151"/>
    <mergeCell ref="B132:B151"/>
    <mergeCell ref="Y132:Y151"/>
    <mergeCell ref="Z132:Z151"/>
    <mergeCell ref="AA132:AA151"/>
    <mergeCell ref="AB132:AB151"/>
    <mergeCell ref="AC92:AC111"/>
    <mergeCell ref="A112:A131"/>
    <mergeCell ref="B112:B131"/>
    <mergeCell ref="Y112:Y131"/>
    <mergeCell ref="Z112:Z131"/>
    <mergeCell ref="AA112:AA131"/>
    <mergeCell ref="AB112:AB131"/>
    <mergeCell ref="AC112:AC131"/>
    <mergeCell ref="A92:A111"/>
    <mergeCell ref="B92:B111"/>
    <mergeCell ref="Y92:Y111"/>
    <mergeCell ref="Z92:Z111"/>
    <mergeCell ref="AA92:AA111"/>
    <mergeCell ref="AB92:AB111"/>
    <mergeCell ref="AC52:AC71"/>
    <mergeCell ref="A72:A91"/>
    <mergeCell ref="B72:B91"/>
    <mergeCell ref="Y72:Y91"/>
    <mergeCell ref="Z72:Z91"/>
    <mergeCell ref="AA72:AA91"/>
    <mergeCell ref="AB72:AB91"/>
    <mergeCell ref="AC72:AC91"/>
    <mergeCell ref="A52:A71"/>
    <mergeCell ref="B52:B71"/>
    <mergeCell ref="Y52:Y71"/>
    <mergeCell ref="Z52:Z71"/>
    <mergeCell ref="AA52:AA71"/>
    <mergeCell ref="AB52:AB71"/>
    <mergeCell ref="B12:B31"/>
    <mergeCell ref="C12:C21"/>
    <mergeCell ref="Y12:Y31"/>
    <mergeCell ref="Z12:Z31"/>
    <mergeCell ref="AA12:AA31"/>
    <mergeCell ref="AB12:AB31"/>
    <mergeCell ref="AC12:AC31"/>
    <mergeCell ref="C22:C31"/>
    <mergeCell ref="A32:A51"/>
    <mergeCell ref="B32:B51"/>
    <mergeCell ref="Y32:Y51"/>
    <mergeCell ref="Z32:Z51"/>
    <mergeCell ref="AA32:AA51"/>
    <mergeCell ref="AB32:AB51"/>
    <mergeCell ref="AC32:AC51"/>
    <mergeCell ref="B2:P3"/>
    <mergeCell ref="E5:T6"/>
    <mergeCell ref="U5:AC6"/>
    <mergeCell ref="A8:A11"/>
    <mergeCell ref="B8:B11"/>
    <mergeCell ref="C8:C11"/>
    <mergeCell ref="D8:D11"/>
    <mergeCell ref="E8:P8"/>
    <mergeCell ref="Q8:T9"/>
    <mergeCell ref="U8:X9"/>
    <mergeCell ref="Y8:AB9"/>
    <mergeCell ref="AC8:AC11"/>
    <mergeCell ref="E9:J9"/>
    <mergeCell ref="K9:P9"/>
    <mergeCell ref="E10:G10"/>
    <mergeCell ref="H10:J10"/>
    <mergeCell ref="K10:M10"/>
    <mergeCell ref="N10:P10"/>
    <mergeCell ref="Q10:R10"/>
    <mergeCell ref="S10:T10"/>
    <mergeCell ref="U10:V10"/>
    <mergeCell ref="W10:X10"/>
    <mergeCell ref="Y10:Z10"/>
    <mergeCell ref="AA10:AB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27"/>
  <sheetViews>
    <sheetView view="pageBreakPreview" topLeftCell="Y138" zoomScale="80" zoomScaleNormal="70" zoomScaleSheetLayoutView="80" workbookViewId="0">
      <selection activeCell="D161" sqref="D161:D162"/>
    </sheetView>
  </sheetViews>
  <sheetFormatPr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2" style="40" customWidth="1"/>
    <col min="37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735" t="s">
        <v>214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7"/>
      <c r="R2" s="38"/>
      <c r="S2" s="38"/>
      <c r="T2" s="38"/>
      <c r="U2" s="39"/>
      <c r="V2" s="39"/>
    </row>
    <row r="3" spans="1:36" x14ac:dyDescent="0.25">
      <c r="A3" s="38"/>
      <c r="B3" s="738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40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2" t="s">
        <v>1</v>
      </c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742"/>
    </row>
    <row r="6" spans="1:36" ht="30" customHeight="1" x14ac:dyDescent="0.25">
      <c r="A6" s="38"/>
      <c r="B6" s="41"/>
      <c r="C6" s="41"/>
      <c r="D6" s="41"/>
      <c r="E6" s="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</row>
    <row r="7" spans="1:36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6" ht="31.5" customHeight="1" thickBot="1" x14ac:dyDescent="0.3">
      <c r="A8" s="755" t="s">
        <v>2</v>
      </c>
      <c r="B8" s="758" t="s">
        <v>3</v>
      </c>
      <c r="C8" s="761" t="s">
        <v>4</v>
      </c>
      <c r="D8" s="761" t="s">
        <v>5</v>
      </c>
      <c r="E8" s="758" t="s">
        <v>6</v>
      </c>
      <c r="F8" s="743" t="s">
        <v>7</v>
      </c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4"/>
      <c r="R8" s="764" t="s">
        <v>8</v>
      </c>
      <c r="S8" s="765"/>
      <c r="T8" s="765"/>
      <c r="U8" s="766"/>
      <c r="V8" s="749" t="s">
        <v>9</v>
      </c>
      <c r="W8" s="750"/>
      <c r="X8" s="750"/>
      <c r="Y8" s="751"/>
      <c r="Z8" s="749" t="s">
        <v>10</v>
      </c>
      <c r="AA8" s="750"/>
      <c r="AB8" s="750"/>
      <c r="AC8" s="751"/>
      <c r="AD8" s="749" t="s">
        <v>11</v>
      </c>
      <c r="AE8" s="750"/>
      <c r="AF8" s="750"/>
      <c r="AG8" s="751"/>
      <c r="AH8" s="727" t="s">
        <v>12</v>
      </c>
      <c r="AI8" s="730" t="s">
        <v>13</v>
      </c>
      <c r="AJ8" s="730" t="s">
        <v>14</v>
      </c>
    </row>
    <row r="9" spans="1:36" ht="33" customHeight="1" thickBot="1" x14ac:dyDescent="0.3">
      <c r="A9" s="756"/>
      <c r="B9" s="759"/>
      <c r="C9" s="762"/>
      <c r="D9" s="762"/>
      <c r="E9" s="759"/>
      <c r="F9" s="743" t="s">
        <v>15</v>
      </c>
      <c r="G9" s="745"/>
      <c r="H9" s="745"/>
      <c r="I9" s="745"/>
      <c r="J9" s="745"/>
      <c r="K9" s="744"/>
      <c r="L9" s="743" t="s">
        <v>16</v>
      </c>
      <c r="M9" s="745"/>
      <c r="N9" s="745"/>
      <c r="O9" s="745"/>
      <c r="P9" s="745"/>
      <c r="Q9" s="744"/>
      <c r="R9" s="767"/>
      <c r="S9" s="768"/>
      <c r="T9" s="768"/>
      <c r="U9" s="769"/>
      <c r="V9" s="752"/>
      <c r="W9" s="753"/>
      <c r="X9" s="753"/>
      <c r="Y9" s="754"/>
      <c r="Z9" s="752"/>
      <c r="AA9" s="753"/>
      <c r="AB9" s="753"/>
      <c r="AC9" s="754"/>
      <c r="AD9" s="752"/>
      <c r="AE9" s="753"/>
      <c r="AF9" s="753"/>
      <c r="AG9" s="754"/>
      <c r="AH9" s="728"/>
      <c r="AI9" s="731"/>
      <c r="AJ9" s="731"/>
    </row>
    <row r="10" spans="1:36" ht="16.5" thickBot="1" x14ac:dyDescent="0.3">
      <c r="A10" s="756"/>
      <c r="B10" s="759"/>
      <c r="C10" s="762"/>
      <c r="D10" s="762"/>
      <c r="E10" s="759"/>
      <c r="F10" s="746">
        <v>1000.4166666666666</v>
      </c>
      <c r="G10" s="747"/>
      <c r="H10" s="748"/>
      <c r="I10" s="746">
        <v>1000.7916666666666</v>
      </c>
      <c r="J10" s="747"/>
      <c r="K10" s="748"/>
      <c r="L10" s="746">
        <v>1000.4166666666666</v>
      </c>
      <c r="M10" s="747"/>
      <c r="N10" s="748"/>
      <c r="O10" s="746">
        <v>1000.7916666666666</v>
      </c>
      <c r="P10" s="747"/>
      <c r="Q10" s="748"/>
      <c r="R10" s="743" t="s">
        <v>15</v>
      </c>
      <c r="S10" s="744"/>
      <c r="T10" s="743" t="s">
        <v>16</v>
      </c>
      <c r="U10" s="744"/>
      <c r="V10" s="733" t="s">
        <v>15</v>
      </c>
      <c r="W10" s="734"/>
      <c r="X10" s="733" t="s">
        <v>16</v>
      </c>
      <c r="Y10" s="734"/>
      <c r="Z10" s="733" t="s">
        <v>15</v>
      </c>
      <c r="AA10" s="734"/>
      <c r="AB10" s="733" t="s">
        <v>16</v>
      </c>
      <c r="AC10" s="734"/>
      <c r="AD10" s="733" t="s">
        <v>15</v>
      </c>
      <c r="AE10" s="734"/>
      <c r="AF10" s="733" t="s">
        <v>16</v>
      </c>
      <c r="AG10" s="734"/>
      <c r="AH10" s="728"/>
      <c r="AI10" s="731"/>
      <c r="AJ10" s="731"/>
    </row>
    <row r="11" spans="1:36" ht="16.5" thickBot="1" x14ac:dyDescent="0.3">
      <c r="A11" s="757"/>
      <c r="B11" s="760"/>
      <c r="C11" s="763"/>
      <c r="D11" s="763"/>
      <c r="E11" s="760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729"/>
      <c r="AI11" s="732"/>
      <c r="AJ11" s="732"/>
    </row>
    <row r="12" spans="1:36" ht="15.75" x14ac:dyDescent="0.25">
      <c r="A12" s="724">
        <v>1</v>
      </c>
      <c r="B12" s="725" t="s">
        <v>20</v>
      </c>
      <c r="C12" s="688" t="s">
        <v>93</v>
      </c>
      <c r="D12" s="688">
        <v>90</v>
      </c>
      <c r="E12" s="81" t="s">
        <v>215</v>
      </c>
      <c r="F12" s="81">
        <v>7.1</v>
      </c>
      <c r="G12" s="81">
        <v>9.8000000000000007</v>
      </c>
      <c r="H12" s="81">
        <v>11.5</v>
      </c>
      <c r="I12" s="81">
        <v>8.4</v>
      </c>
      <c r="J12" s="81">
        <v>12.3</v>
      </c>
      <c r="K12" s="81">
        <v>11.7</v>
      </c>
      <c r="L12" s="81">
        <v>63.2</v>
      </c>
      <c r="M12" s="81">
        <v>36.1</v>
      </c>
      <c r="N12" s="81">
        <v>35</v>
      </c>
      <c r="O12" s="81">
        <v>29.8</v>
      </c>
      <c r="P12" s="81">
        <v>34.700000000000003</v>
      </c>
      <c r="Q12" s="81">
        <v>6.6</v>
      </c>
      <c r="R12" s="82">
        <v>403</v>
      </c>
      <c r="S12" s="82">
        <v>403</v>
      </c>
      <c r="T12" s="82">
        <v>401</v>
      </c>
      <c r="U12" s="82">
        <v>402</v>
      </c>
      <c r="V12" s="83">
        <f t="shared" ref="V12:V75" si="0">IF(AND(F12=0,G12=0,H12=0),0,IF(AND(F12=0,G12=0),H12,IF(AND(F12=0,H12=0),G12,IF(AND(G12=0,H12=0),F12,IF(F12=0,(G12+H12)/2,IF(G12=0,(F12+H12)/2,IF(H12=0,(F12+G12)/2,(F12+G12+H12)/3)))))))</f>
        <v>9.4666666666666668</v>
      </c>
      <c r="W12" s="83">
        <f t="shared" ref="W12:W75" si="1">IF(AND(I12=0,J12=0,K12=0),0,IF(AND(I12=0,J12=0),K12,IF(AND(I12=0,K12=0),J12,IF(AND(J12=0,K12=0),I12,IF(I12=0,(J12+K12)/2,IF(J12=0,(I12+K12)/2,IF(K12=0,(I12+J12)/2,(I12+J12+K12)/3)))))))</f>
        <v>10.800000000000002</v>
      </c>
      <c r="X12" s="83">
        <f t="shared" ref="X12:X75" si="2">IF(AND(L12=0,M12=0,N12=0),0,IF(AND(L12=0,M12=0),N12,IF(AND(L12=0,N12=0),M12,IF(AND(M12=0,N12=0),L12,IF(L12=0,(M12+N12)/2,IF(M12=0,(L12+N12)/2,IF(N12=0,(L12+M12)/2,(L12+M12+N12)/3)))))))</f>
        <v>44.766666666666673</v>
      </c>
      <c r="Y12" s="84">
        <f t="shared" ref="Y12:Y75" si="3">IF(AND(O12=0,P12=0,Q12=0),0,IF(AND(O12=0,P12=0),Q12,IF(AND(O12=0,Q12=0),P12,IF(AND(P12=0,Q12=0),O12,IF(O12=0,(P12+Q12)/2,IF(P12=0,(O12+Q12)/2,IF(Q12=0,(O12+P12)/2,(O12+P12+Q12)/3)))))))</f>
        <v>23.7</v>
      </c>
      <c r="Z12" s="726">
        <f>SUM(V12:V17)</f>
        <v>20.533333333333335</v>
      </c>
      <c r="AA12" s="706">
        <f>SUM(W12:W17)</f>
        <v>12.600000000000003</v>
      </c>
      <c r="AB12" s="706">
        <f>SUM(X12:X17)</f>
        <v>91.300000000000011</v>
      </c>
      <c r="AC12" s="706">
        <f>SUM(Y12:Y17)</f>
        <v>82.233333333333334</v>
      </c>
      <c r="AD12" s="706">
        <f>Z12*0.38*0.9*SQRT(3)</f>
        <v>12.163153591071683</v>
      </c>
      <c r="AE12" s="706">
        <f t="shared" ref="AE12:AG12" si="4">AA12*0.38*0.9*SQRT(3)</f>
        <v>7.463753339975808</v>
      </c>
      <c r="AF12" s="706">
        <f t="shared" si="4"/>
        <v>54.082593646015169</v>
      </c>
      <c r="AG12" s="706">
        <f t="shared" si="4"/>
        <v>48.711850501905595</v>
      </c>
      <c r="AH12" s="706">
        <f>MAX(Z12:AC17)</f>
        <v>91.300000000000011</v>
      </c>
      <c r="AI12" s="703">
        <f>AH12*0.38*0.9*SQRT(3)</f>
        <v>54.082593646015169</v>
      </c>
      <c r="AJ12" s="703">
        <f>D12-AI12</f>
        <v>35.917406353984831</v>
      </c>
    </row>
    <row r="13" spans="1:36" ht="15.75" x14ac:dyDescent="0.25">
      <c r="A13" s="719"/>
      <c r="B13" s="722"/>
      <c r="C13" s="714"/>
      <c r="D13" s="714"/>
      <c r="E13" s="53" t="s">
        <v>216</v>
      </c>
      <c r="F13" s="53">
        <v>7.4</v>
      </c>
      <c r="G13" s="53">
        <v>0</v>
      </c>
      <c r="H13" s="53">
        <v>0</v>
      </c>
      <c r="I13" s="53">
        <v>0.8</v>
      </c>
      <c r="J13" s="53">
        <v>0</v>
      </c>
      <c r="K13" s="53">
        <v>0</v>
      </c>
      <c r="L13" s="53">
        <v>0.7</v>
      </c>
      <c r="M13" s="53">
        <v>0.6</v>
      </c>
      <c r="N13" s="53">
        <v>1.2</v>
      </c>
      <c r="O13" s="53">
        <v>10.3</v>
      </c>
      <c r="P13" s="53">
        <v>15</v>
      </c>
      <c r="Q13" s="53">
        <v>14</v>
      </c>
      <c r="R13" s="54">
        <v>403</v>
      </c>
      <c r="S13" s="54">
        <v>403</v>
      </c>
      <c r="T13" s="54">
        <v>402</v>
      </c>
      <c r="U13" s="54">
        <v>402</v>
      </c>
      <c r="V13" s="55">
        <f t="shared" si="0"/>
        <v>7.4</v>
      </c>
      <c r="W13" s="55">
        <f t="shared" si="1"/>
        <v>0.8</v>
      </c>
      <c r="X13" s="55">
        <f t="shared" si="2"/>
        <v>0.83333333333333337</v>
      </c>
      <c r="Y13" s="56">
        <f t="shared" si="3"/>
        <v>13.1</v>
      </c>
      <c r="Z13" s="693"/>
      <c r="AA13" s="696"/>
      <c r="AB13" s="696"/>
      <c r="AC13" s="696"/>
      <c r="AD13" s="696"/>
      <c r="AE13" s="696"/>
      <c r="AF13" s="696"/>
      <c r="AG13" s="696"/>
      <c r="AH13" s="696"/>
      <c r="AI13" s="704"/>
      <c r="AJ13" s="704"/>
    </row>
    <row r="14" spans="1:36" ht="15.75" x14ac:dyDescent="0.25">
      <c r="A14" s="719"/>
      <c r="B14" s="722"/>
      <c r="C14" s="714"/>
      <c r="D14" s="714"/>
      <c r="E14" s="57" t="s">
        <v>217</v>
      </c>
      <c r="F14" s="57">
        <v>1.9</v>
      </c>
      <c r="G14" s="57">
        <v>5.9</v>
      </c>
      <c r="H14" s="57">
        <v>3.2</v>
      </c>
      <c r="I14" s="57">
        <v>0</v>
      </c>
      <c r="J14" s="57">
        <v>1.9</v>
      </c>
      <c r="K14" s="57">
        <v>0.1</v>
      </c>
      <c r="L14" s="57">
        <v>46.9</v>
      </c>
      <c r="M14" s="57">
        <v>44.3</v>
      </c>
      <c r="N14" s="57">
        <v>45.9</v>
      </c>
      <c r="O14" s="57">
        <v>47</v>
      </c>
      <c r="P14" s="57">
        <v>44.4</v>
      </c>
      <c r="Q14" s="57">
        <v>44.9</v>
      </c>
      <c r="R14" s="58">
        <v>403</v>
      </c>
      <c r="S14" s="58">
        <v>403</v>
      </c>
      <c r="T14" s="58">
        <v>402</v>
      </c>
      <c r="U14" s="58">
        <v>402</v>
      </c>
      <c r="V14" s="55">
        <f t="shared" si="0"/>
        <v>3.6666666666666665</v>
      </c>
      <c r="W14" s="55">
        <f t="shared" si="1"/>
        <v>1</v>
      </c>
      <c r="X14" s="55">
        <f t="shared" si="2"/>
        <v>45.699999999999996</v>
      </c>
      <c r="Y14" s="56">
        <f t="shared" si="3"/>
        <v>45.433333333333337</v>
      </c>
      <c r="Z14" s="693"/>
      <c r="AA14" s="696"/>
      <c r="AB14" s="696"/>
      <c r="AC14" s="696"/>
      <c r="AD14" s="696"/>
      <c r="AE14" s="696"/>
      <c r="AF14" s="696"/>
      <c r="AG14" s="696"/>
      <c r="AH14" s="696"/>
      <c r="AI14" s="704"/>
      <c r="AJ14" s="704"/>
    </row>
    <row r="15" spans="1:36" ht="15.75" x14ac:dyDescent="0.25">
      <c r="A15" s="719"/>
      <c r="B15" s="722"/>
      <c r="C15" s="714"/>
      <c r="D15" s="714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4"/>
      <c r="S15" s="54"/>
      <c r="T15" s="54"/>
      <c r="U15" s="54"/>
      <c r="V15" s="55">
        <f t="shared" si="0"/>
        <v>0</v>
      </c>
      <c r="W15" s="55">
        <f t="shared" si="1"/>
        <v>0</v>
      </c>
      <c r="X15" s="55">
        <f t="shared" si="2"/>
        <v>0</v>
      </c>
      <c r="Y15" s="56">
        <f t="shared" si="3"/>
        <v>0</v>
      </c>
      <c r="Z15" s="693"/>
      <c r="AA15" s="696"/>
      <c r="AB15" s="696"/>
      <c r="AC15" s="696"/>
      <c r="AD15" s="696"/>
      <c r="AE15" s="696"/>
      <c r="AF15" s="696"/>
      <c r="AG15" s="696"/>
      <c r="AH15" s="696"/>
      <c r="AI15" s="704"/>
      <c r="AJ15" s="704"/>
    </row>
    <row r="16" spans="1:36" ht="15.75" x14ac:dyDescent="0.25">
      <c r="A16" s="719"/>
      <c r="B16" s="722"/>
      <c r="C16" s="714"/>
      <c r="D16" s="71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8"/>
      <c r="T16" s="58"/>
      <c r="U16" s="58"/>
      <c r="V16" s="55">
        <f t="shared" si="0"/>
        <v>0</v>
      </c>
      <c r="W16" s="55">
        <f t="shared" si="1"/>
        <v>0</v>
      </c>
      <c r="X16" s="55">
        <f t="shared" si="2"/>
        <v>0</v>
      </c>
      <c r="Y16" s="56">
        <f t="shared" si="3"/>
        <v>0</v>
      </c>
      <c r="Z16" s="693"/>
      <c r="AA16" s="696"/>
      <c r="AB16" s="696"/>
      <c r="AC16" s="696"/>
      <c r="AD16" s="696"/>
      <c r="AE16" s="696"/>
      <c r="AF16" s="696"/>
      <c r="AG16" s="696"/>
      <c r="AH16" s="696"/>
      <c r="AI16" s="704"/>
      <c r="AJ16" s="704"/>
    </row>
    <row r="17" spans="1:36" ht="16.5" thickBot="1" x14ac:dyDescent="0.3">
      <c r="A17" s="720"/>
      <c r="B17" s="723"/>
      <c r="C17" s="689"/>
      <c r="D17" s="68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60"/>
      <c r="T17" s="60"/>
      <c r="U17" s="60"/>
      <c r="V17" s="61">
        <f t="shared" si="0"/>
        <v>0</v>
      </c>
      <c r="W17" s="61">
        <f t="shared" si="1"/>
        <v>0</v>
      </c>
      <c r="X17" s="61">
        <f t="shared" si="2"/>
        <v>0</v>
      </c>
      <c r="Y17" s="62">
        <f t="shared" si="3"/>
        <v>0</v>
      </c>
      <c r="Z17" s="694"/>
      <c r="AA17" s="697"/>
      <c r="AB17" s="697"/>
      <c r="AC17" s="697"/>
      <c r="AD17" s="697"/>
      <c r="AE17" s="697"/>
      <c r="AF17" s="697"/>
      <c r="AG17" s="697"/>
      <c r="AH17" s="697"/>
      <c r="AI17" s="705"/>
      <c r="AJ17" s="705"/>
    </row>
    <row r="18" spans="1:36" ht="15.75" x14ac:dyDescent="0.25">
      <c r="A18" s="718">
        <v>2</v>
      </c>
      <c r="B18" s="721" t="s">
        <v>24</v>
      </c>
      <c r="C18" s="688" t="s">
        <v>218</v>
      </c>
      <c r="D18" s="688">
        <f>(400+400)*0.9</f>
        <v>720</v>
      </c>
      <c r="E18" s="50" t="s">
        <v>219</v>
      </c>
      <c r="F18" s="50">
        <v>12.4</v>
      </c>
      <c r="G18" s="50">
        <v>29.5</v>
      </c>
      <c r="H18" s="50">
        <v>15.1</v>
      </c>
      <c r="I18" s="50">
        <v>9.6999999999999993</v>
      </c>
      <c r="J18" s="50">
        <v>32.200000000000003</v>
      </c>
      <c r="K18" s="50">
        <v>9</v>
      </c>
      <c r="L18" s="50">
        <v>40.299999999999997</v>
      </c>
      <c r="M18" s="50">
        <v>45.2</v>
      </c>
      <c r="N18" s="50">
        <v>29.7</v>
      </c>
      <c r="O18" s="50">
        <v>9.3000000000000007</v>
      </c>
      <c r="P18" s="50">
        <v>31</v>
      </c>
      <c r="Q18" s="50">
        <v>30</v>
      </c>
      <c r="R18" s="161">
        <v>400</v>
      </c>
      <c r="S18" s="161">
        <v>400</v>
      </c>
      <c r="T18" s="161">
        <v>400</v>
      </c>
      <c r="U18" s="161">
        <v>400</v>
      </c>
      <c r="V18" s="51">
        <f t="shared" si="0"/>
        <v>19</v>
      </c>
      <c r="W18" s="51">
        <f t="shared" si="1"/>
        <v>16.966666666666669</v>
      </c>
      <c r="X18" s="51">
        <f t="shared" si="2"/>
        <v>38.4</v>
      </c>
      <c r="Y18" s="52">
        <f t="shared" si="3"/>
        <v>23.433333333333334</v>
      </c>
      <c r="Z18" s="692">
        <f>SUM(V18:V27)</f>
        <v>85.86666666666666</v>
      </c>
      <c r="AA18" s="695">
        <f>SUM(W18:W27)</f>
        <v>62.4</v>
      </c>
      <c r="AB18" s="695">
        <f>SUM(X18:X27)</f>
        <v>196.66666666666669</v>
      </c>
      <c r="AC18" s="695">
        <f>SUM(Y18:Y27)</f>
        <v>141.6</v>
      </c>
      <c r="AD18" s="706">
        <f t="shared" ref="AD18:AG43" si="5">Z18*0.38*0.9*SQRT(3)</f>
        <v>50.864096835390669</v>
      </c>
      <c r="AE18" s="706">
        <f t="shared" si="5"/>
        <v>36.9633498741659</v>
      </c>
      <c r="AF18" s="706">
        <f t="shared" si="5"/>
        <v>116.49773731708271</v>
      </c>
      <c r="AG18" s="706">
        <f t="shared" si="5"/>
        <v>83.878370868299527</v>
      </c>
      <c r="AH18" s="695">
        <f>MAX(Z18:AC27)</f>
        <v>196.66666666666669</v>
      </c>
      <c r="AI18" s="703">
        <f t="shared" ref="AI18" si="6">AH18*0.38*0.9*SQRT(3)</f>
        <v>116.49773731708271</v>
      </c>
      <c r="AJ18" s="703">
        <f>D18-AI18</f>
        <v>603.50226268291726</v>
      </c>
    </row>
    <row r="19" spans="1:36" ht="15.75" x14ac:dyDescent="0.25">
      <c r="A19" s="719"/>
      <c r="B19" s="722"/>
      <c r="C19" s="714"/>
      <c r="D19" s="714"/>
      <c r="E19" s="53" t="s">
        <v>220</v>
      </c>
      <c r="F19" s="53">
        <v>17.100000000000001</v>
      </c>
      <c r="G19" s="53">
        <v>14.2</v>
      </c>
      <c r="H19" s="53">
        <v>15.6</v>
      </c>
      <c r="I19" s="53">
        <v>14.2</v>
      </c>
      <c r="J19" s="53">
        <v>13</v>
      </c>
      <c r="K19" s="53">
        <v>5.9</v>
      </c>
      <c r="L19" s="53">
        <v>89.9</v>
      </c>
      <c r="M19" s="53">
        <v>27.5</v>
      </c>
      <c r="N19" s="53">
        <v>42.9</v>
      </c>
      <c r="O19" s="53">
        <v>49.2</v>
      </c>
      <c r="P19" s="53">
        <v>12.8</v>
      </c>
      <c r="Q19" s="53">
        <v>9</v>
      </c>
      <c r="R19" s="54">
        <v>400</v>
      </c>
      <c r="S19" s="54">
        <v>400</v>
      </c>
      <c r="T19" s="54">
        <v>400</v>
      </c>
      <c r="U19" s="54">
        <v>400</v>
      </c>
      <c r="V19" s="55">
        <f t="shared" si="0"/>
        <v>15.633333333333333</v>
      </c>
      <c r="W19" s="55">
        <f t="shared" si="1"/>
        <v>11.033333333333333</v>
      </c>
      <c r="X19" s="55">
        <f t="shared" si="2"/>
        <v>53.433333333333337</v>
      </c>
      <c r="Y19" s="56">
        <f t="shared" si="3"/>
        <v>23.666666666666668</v>
      </c>
      <c r="Z19" s="693"/>
      <c r="AA19" s="696"/>
      <c r="AB19" s="696"/>
      <c r="AC19" s="696"/>
      <c r="AD19" s="696"/>
      <c r="AE19" s="696"/>
      <c r="AF19" s="696"/>
      <c r="AG19" s="696"/>
      <c r="AH19" s="696"/>
      <c r="AI19" s="704"/>
      <c r="AJ19" s="704"/>
    </row>
    <row r="20" spans="1:36" ht="15.75" x14ac:dyDescent="0.25">
      <c r="A20" s="719"/>
      <c r="B20" s="722"/>
      <c r="C20" s="714"/>
      <c r="D20" s="714"/>
      <c r="E20" s="57" t="s">
        <v>221</v>
      </c>
      <c r="F20" s="57">
        <v>4.5999999999999996</v>
      </c>
      <c r="G20" s="57">
        <v>9</v>
      </c>
      <c r="H20" s="57">
        <v>1.5</v>
      </c>
      <c r="I20" s="57">
        <v>12</v>
      </c>
      <c r="J20" s="57">
        <v>8</v>
      </c>
      <c r="K20" s="57">
        <v>3.7</v>
      </c>
      <c r="L20" s="57">
        <v>27.6</v>
      </c>
      <c r="M20" s="57">
        <v>10.3</v>
      </c>
      <c r="N20" s="57">
        <v>18.100000000000001</v>
      </c>
      <c r="O20" s="57">
        <v>34.9</v>
      </c>
      <c r="P20" s="57">
        <v>7.8</v>
      </c>
      <c r="Q20" s="57">
        <v>17.8</v>
      </c>
      <c r="R20" s="54">
        <v>400</v>
      </c>
      <c r="S20" s="54">
        <v>400</v>
      </c>
      <c r="T20" s="54">
        <v>400</v>
      </c>
      <c r="U20" s="54">
        <v>400</v>
      </c>
      <c r="V20" s="55">
        <f t="shared" si="0"/>
        <v>5.0333333333333332</v>
      </c>
      <c r="W20" s="55">
        <f t="shared" si="1"/>
        <v>7.8999999999999995</v>
      </c>
      <c r="X20" s="55">
        <f t="shared" si="2"/>
        <v>18.666666666666668</v>
      </c>
      <c r="Y20" s="56">
        <f t="shared" si="3"/>
        <v>20.166666666666668</v>
      </c>
      <c r="Z20" s="693"/>
      <c r="AA20" s="696"/>
      <c r="AB20" s="696"/>
      <c r="AC20" s="696"/>
      <c r="AD20" s="696"/>
      <c r="AE20" s="696"/>
      <c r="AF20" s="696"/>
      <c r="AG20" s="696"/>
      <c r="AH20" s="696"/>
      <c r="AI20" s="704"/>
      <c r="AJ20" s="704"/>
    </row>
    <row r="21" spans="1:36" ht="15.75" x14ac:dyDescent="0.25">
      <c r="A21" s="719"/>
      <c r="B21" s="722"/>
      <c r="C21" s="714"/>
      <c r="D21" s="714"/>
      <c r="E21" s="53" t="s">
        <v>222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>
        <v>400</v>
      </c>
      <c r="S21" s="54">
        <v>400</v>
      </c>
      <c r="T21" s="54">
        <v>400</v>
      </c>
      <c r="U21" s="54">
        <v>400</v>
      </c>
      <c r="V21" s="55">
        <f t="shared" si="0"/>
        <v>0</v>
      </c>
      <c r="W21" s="55">
        <f t="shared" si="1"/>
        <v>0</v>
      </c>
      <c r="X21" s="55">
        <f t="shared" si="2"/>
        <v>0</v>
      </c>
      <c r="Y21" s="56">
        <f t="shared" si="3"/>
        <v>0</v>
      </c>
      <c r="Z21" s="693"/>
      <c r="AA21" s="696"/>
      <c r="AB21" s="696"/>
      <c r="AC21" s="696"/>
      <c r="AD21" s="696"/>
      <c r="AE21" s="696"/>
      <c r="AF21" s="696"/>
      <c r="AG21" s="696"/>
      <c r="AH21" s="696"/>
      <c r="AI21" s="704"/>
      <c r="AJ21" s="704"/>
    </row>
    <row r="22" spans="1:36" ht="15.75" x14ac:dyDescent="0.25">
      <c r="A22" s="719"/>
      <c r="B22" s="722"/>
      <c r="C22" s="714"/>
      <c r="D22" s="714"/>
      <c r="E22" s="57" t="s">
        <v>223</v>
      </c>
      <c r="F22" s="57">
        <v>5.7</v>
      </c>
      <c r="G22" s="57">
        <v>5.6</v>
      </c>
      <c r="H22" s="57">
        <v>5.4</v>
      </c>
      <c r="I22" s="57">
        <v>0</v>
      </c>
      <c r="J22" s="57">
        <v>0</v>
      </c>
      <c r="K22" s="57">
        <v>0</v>
      </c>
      <c r="L22" s="57">
        <v>31.9</v>
      </c>
      <c r="M22" s="57">
        <v>32.200000000000003</v>
      </c>
      <c r="N22" s="57">
        <v>31.9</v>
      </c>
      <c r="O22" s="57">
        <v>31.2</v>
      </c>
      <c r="P22" s="57">
        <v>30.5</v>
      </c>
      <c r="Q22" s="57">
        <v>30.3</v>
      </c>
      <c r="R22" s="54">
        <v>400</v>
      </c>
      <c r="S22" s="54">
        <v>400</v>
      </c>
      <c r="T22" s="54">
        <v>400</v>
      </c>
      <c r="U22" s="54">
        <v>400</v>
      </c>
      <c r="V22" s="55">
        <f t="shared" si="0"/>
        <v>5.5666666666666673</v>
      </c>
      <c r="W22" s="55">
        <f t="shared" si="1"/>
        <v>0</v>
      </c>
      <c r="X22" s="55">
        <f t="shared" si="2"/>
        <v>32</v>
      </c>
      <c r="Y22" s="56">
        <f t="shared" si="3"/>
        <v>30.666666666666668</v>
      </c>
      <c r="Z22" s="693"/>
      <c r="AA22" s="696"/>
      <c r="AB22" s="696"/>
      <c r="AC22" s="696"/>
      <c r="AD22" s="696"/>
      <c r="AE22" s="696"/>
      <c r="AF22" s="696"/>
      <c r="AG22" s="696"/>
      <c r="AH22" s="696"/>
      <c r="AI22" s="704"/>
      <c r="AJ22" s="704"/>
    </row>
    <row r="23" spans="1:36" ht="15.75" x14ac:dyDescent="0.25">
      <c r="A23" s="719"/>
      <c r="B23" s="722"/>
      <c r="C23" s="714"/>
      <c r="D23" s="714"/>
      <c r="E23" s="53" t="s">
        <v>224</v>
      </c>
      <c r="F23" s="53">
        <v>6.9</v>
      </c>
      <c r="G23" s="53">
        <v>16.600000000000001</v>
      </c>
      <c r="H23" s="53">
        <v>45.8</v>
      </c>
      <c r="I23" s="53">
        <v>6.6</v>
      </c>
      <c r="J23" s="53">
        <v>4.3</v>
      </c>
      <c r="K23" s="53">
        <v>2.7</v>
      </c>
      <c r="L23" s="53">
        <v>12.8</v>
      </c>
      <c r="M23" s="53">
        <v>15.1</v>
      </c>
      <c r="N23" s="53">
        <v>27.2</v>
      </c>
      <c r="O23" s="53">
        <v>5.5</v>
      </c>
      <c r="P23" s="53">
        <v>1.7</v>
      </c>
      <c r="Q23" s="53">
        <v>1</v>
      </c>
      <c r="R23" s="54">
        <v>400</v>
      </c>
      <c r="S23" s="54">
        <v>400</v>
      </c>
      <c r="T23" s="54">
        <v>400</v>
      </c>
      <c r="U23" s="54">
        <v>400</v>
      </c>
      <c r="V23" s="55">
        <f t="shared" si="0"/>
        <v>23.099999999999998</v>
      </c>
      <c r="W23" s="55">
        <f t="shared" si="1"/>
        <v>4.5333333333333323</v>
      </c>
      <c r="X23" s="55">
        <f t="shared" si="2"/>
        <v>18.366666666666664</v>
      </c>
      <c r="Y23" s="56">
        <f t="shared" si="3"/>
        <v>2.7333333333333329</v>
      </c>
      <c r="Z23" s="693"/>
      <c r="AA23" s="696"/>
      <c r="AB23" s="696"/>
      <c r="AC23" s="696"/>
      <c r="AD23" s="696"/>
      <c r="AE23" s="696"/>
      <c r="AF23" s="696"/>
      <c r="AG23" s="696"/>
      <c r="AH23" s="696"/>
      <c r="AI23" s="704"/>
      <c r="AJ23" s="704"/>
    </row>
    <row r="24" spans="1:36" ht="15.75" x14ac:dyDescent="0.25">
      <c r="A24" s="719"/>
      <c r="B24" s="722"/>
      <c r="C24" s="714"/>
      <c r="D24" s="714"/>
      <c r="E24" s="57" t="s">
        <v>225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>
        <v>400</v>
      </c>
      <c r="S24" s="58">
        <v>400</v>
      </c>
      <c r="T24" s="58">
        <v>400</v>
      </c>
      <c r="U24" s="58">
        <v>400</v>
      </c>
      <c r="V24" s="55">
        <f t="shared" si="0"/>
        <v>0</v>
      </c>
      <c r="W24" s="55">
        <f t="shared" si="1"/>
        <v>0</v>
      </c>
      <c r="X24" s="55">
        <f t="shared" si="2"/>
        <v>0</v>
      </c>
      <c r="Y24" s="56">
        <f t="shared" si="3"/>
        <v>0</v>
      </c>
      <c r="Z24" s="693"/>
      <c r="AA24" s="696"/>
      <c r="AB24" s="696"/>
      <c r="AC24" s="696"/>
      <c r="AD24" s="696"/>
      <c r="AE24" s="696"/>
      <c r="AF24" s="696"/>
      <c r="AG24" s="696"/>
      <c r="AH24" s="696"/>
      <c r="AI24" s="704"/>
      <c r="AJ24" s="704"/>
    </row>
    <row r="25" spans="1:36" ht="15.75" x14ac:dyDescent="0.25">
      <c r="A25" s="719"/>
      <c r="B25" s="722"/>
      <c r="C25" s="714"/>
      <c r="D25" s="714"/>
      <c r="E25" s="53" t="s">
        <v>216</v>
      </c>
      <c r="F25" s="53">
        <v>23.4</v>
      </c>
      <c r="G25" s="53">
        <v>15.7</v>
      </c>
      <c r="H25" s="53">
        <v>13.5</v>
      </c>
      <c r="I25" s="53">
        <v>28</v>
      </c>
      <c r="J25" s="53">
        <v>21.1</v>
      </c>
      <c r="K25" s="53">
        <v>16.8</v>
      </c>
      <c r="L25" s="53">
        <v>30.9</v>
      </c>
      <c r="M25" s="53">
        <v>52.3</v>
      </c>
      <c r="N25" s="53">
        <v>24.2</v>
      </c>
      <c r="O25" s="53">
        <v>32.299999999999997</v>
      </c>
      <c r="P25" s="53">
        <v>59.3</v>
      </c>
      <c r="Q25" s="53">
        <v>31.2</v>
      </c>
      <c r="R25" s="54">
        <v>400</v>
      </c>
      <c r="S25" s="54">
        <v>400</v>
      </c>
      <c r="T25" s="54">
        <v>400</v>
      </c>
      <c r="U25" s="54">
        <v>400</v>
      </c>
      <c r="V25" s="55">
        <f t="shared" si="0"/>
        <v>17.533333333333331</v>
      </c>
      <c r="W25" s="55">
        <f t="shared" si="1"/>
        <v>21.966666666666669</v>
      </c>
      <c r="X25" s="55">
        <f t="shared" si="2"/>
        <v>35.799999999999997</v>
      </c>
      <c r="Y25" s="56">
        <f t="shared" si="3"/>
        <v>40.93333333333333</v>
      </c>
      <c r="Z25" s="693"/>
      <c r="AA25" s="696"/>
      <c r="AB25" s="696"/>
      <c r="AC25" s="696"/>
      <c r="AD25" s="696"/>
      <c r="AE25" s="696"/>
      <c r="AF25" s="696"/>
      <c r="AG25" s="696"/>
      <c r="AH25" s="696"/>
      <c r="AI25" s="704"/>
      <c r="AJ25" s="704"/>
    </row>
    <row r="26" spans="1:36" ht="15.75" x14ac:dyDescent="0.25">
      <c r="A26" s="719"/>
      <c r="B26" s="722"/>
      <c r="C26" s="714"/>
      <c r="D26" s="71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8"/>
      <c r="T26" s="58"/>
      <c r="U26" s="58"/>
      <c r="V26" s="55">
        <f t="shared" si="0"/>
        <v>0</v>
      </c>
      <c r="W26" s="55">
        <f t="shared" si="1"/>
        <v>0</v>
      </c>
      <c r="X26" s="55">
        <f t="shared" si="2"/>
        <v>0</v>
      </c>
      <c r="Y26" s="56">
        <f t="shared" si="3"/>
        <v>0</v>
      </c>
      <c r="Z26" s="693"/>
      <c r="AA26" s="696"/>
      <c r="AB26" s="696"/>
      <c r="AC26" s="696"/>
      <c r="AD26" s="696"/>
      <c r="AE26" s="696"/>
      <c r="AF26" s="696"/>
      <c r="AG26" s="696"/>
      <c r="AH26" s="696"/>
      <c r="AI26" s="704"/>
      <c r="AJ26" s="704"/>
    </row>
    <row r="27" spans="1:36" ht="16.5" thickBot="1" x14ac:dyDescent="0.3">
      <c r="A27" s="720"/>
      <c r="B27" s="723"/>
      <c r="C27" s="689"/>
      <c r="D27" s="68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1">
        <f t="shared" si="0"/>
        <v>0</v>
      </c>
      <c r="W27" s="61">
        <f t="shared" si="1"/>
        <v>0</v>
      </c>
      <c r="X27" s="61">
        <f t="shared" si="2"/>
        <v>0</v>
      </c>
      <c r="Y27" s="62">
        <f t="shared" si="3"/>
        <v>0</v>
      </c>
      <c r="Z27" s="694"/>
      <c r="AA27" s="697"/>
      <c r="AB27" s="697"/>
      <c r="AC27" s="697"/>
      <c r="AD27" s="697"/>
      <c r="AE27" s="697"/>
      <c r="AF27" s="697"/>
      <c r="AG27" s="697"/>
      <c r="AH27" s="697"/>
      <c r="AI27" s="705"/>
      <c r="AJ27" s="705"/>
    </row>
    <row r="28" spans="1:36" ht="15.75" x14ac:dyDescent="0.25">
      <c r="A28" s="707">
        <v>3</v>
      </c>
      <c r="B28" s="715" t="s">
        <v>28</v>
      </c>
      <c r="C28" s="700" t="s">
        <v>104</v>
      </c>
      <c r="D28" s="700">
        <f>250*0.9</f>
        <v>225</v>
      </c>
      <c r="E28" s="50" t="s">
        <v>226</v>
      </c>
      <c r="F28" s="50">
        <v>5.6</v>
      </c>
      <c r="G28" s="50">
        <v>8.6</v>
      </c>
      <c r="H28" s="50">
        <v>18.399999999999999</v>
      </c>
      <c r="I28" s="50">
        <v>13.7</v>
      </c>
      <c r="J28" s="50">
        <v>8.6999999999999993</v>
      </c>
      <c r="K28" s="50">
        <v>1.2</v>
      </c>
      <c r="L28" s="50">
        <v>2</v>
      </c>
      <c r="M28" s="50">
        <v>3.1</v>
      </c>
      <c r="N28" s="50">
        <v>22.7</v>
      </c>
      <c r="O28" s="50">
        <v>7.3</v>
      </c>
      <c r="P28" s="50">
        <v>26.8</v>
      </c>
      <c r="Q28" s="50">
        <v>10.199999999999999</v>
      </c>
      <c r="R28" s="161">
        <v>380</v>
      </c>
      <c r="S28" s="161">
        <v>380</v>
      </c>
      <c r="T28" s="161">
        <v>386</v>
      </c>
      <c r="U28" s="161">
        <v>386</v>
      </c>
      <c r="V28" s="51">
        <f t="shared" si="0"/>
        <v>10.866666666666665</v>
      </c>
      <c r="W28" s="51">
        <f t="shared" si="1"/>
        <v>7.8666666666666663</v>
      </c>
      <c r="X28" s="51">
        <f t="shared" si="2"/>
        <v>9.2666666666666657</v>
      </c>
      <c r="Y28" s="52">
        <f t="shared" si="3"/>
        <v>14.766666666666666</v>
      </c>
      <c r="Z28" s="692">
        <f>SUM(V28:V34)</f>
        <v>32.766666666666666</v>
      </c>
      <c r="AA28" s="695">
        <f>SUM(W28:W34)</f>
        <v>35.233333333333327</v>
      </c>
      <c r="AB28" s="695">
        <f>SUM(X28:X34)</f>
        <v>59.233333333333334</v>
      </c>
      <c r="AC28" s="695">
        <f>SUM(Y28:Y34)</f>
        <v>56.8</v>
      </c>
      <c r="AD28" s="706">
        <f t="shared" ref="AD28" si="7">Z28*0.38*0.9*SQRT(3)</f>
        <v>19.40970775977835</v>
      </c>
      <c r="AE28" s="706">
        <f t="shared" si="5"/>
        <v>20.870865821043452</v>
      </c>
      <c r="AF28" s="706">
        <f t="shared" si="5"/>
        <v>35.087538849568801</v>
      </c>
      <c r="AG28" s="706">
        <f t="shared" si="5"/>
        <v>33.646126167509976</v>
      </c>
      <c r="AH28" s="695">
        <f>MAX(Z28:AC34)</f>
        <v>59.233333333333334</v>
      </c>
      <c r="AI28" s="703">
        <f t="shared" ref="AI28" si="8">AH28*0.38*0.9*SQRT(3)</f>
        <v>35.087538849568801</v>
      </c>
      <c r="AJ28" s="703">
        <f>D28-AI28</f>
        <v>189.9124611504312</v>
      </c>
    </row>
    <row r="29" spans="1:36" ht="15.75" x14ac:dyDescent="0.25">
      <c r="A29" s="708"/>
      <c r="B29" s="716"/>
      <c r="C29" s="701"/>
      <c r="D29" s="701"/>
      <c r="E29" s="53" t="s">
        <v>227</v>
      </c>
      <c r="F29" s="53">
        <v>25.4</v>
      </c>
      <c r="G29" s="53">
        <v>18.100000000000001</v>
      </c>
      <c r="H29" s="53">
        <v>20.7</v>
      </c>
      <c r="I29" s="53">
        <v>15.6</v>
      </c>
      <c r="J29" s="53">
        <v>25.5</v>
      </c>
      <c r="K29" s="53">
        <v>32</v>
      </c>
      <c r="L29" s="53">
        <v>50</v>
      </c>
      <c r="M29" s="53">
        <v>52.2</v>
      </c>
      <c r="N29" s="53">
        <v>38.5</v>
      </c>
      <c r="O29" s="53">
        <v>36.4</v>
      </c>
      <c r="P29" s="53">
        <v>32.700000000000003</v>
      </c>
      <c r="Q29" s="53">
        <v>54.5</v>
      </c>
      <c r="R29" s="54">
        <v>380</v>
      </c>
      <c r="S29" s="54">
        <v>380</v>
      </c>
      <c r="T29" s="54">
        <v>386</v>
      </c>
      <c r="U29" s="54">
        <v>386</v>
      </c>
      <c r="V29" s="55">
        <f t="shared" si="0"/>
        <v>21.400000000000002</v>
      </c>
      <c r="W29" s="55">
        <f t="shared" si="1"/>
        <v>24.366666666666664</v>
      </c>
      <c r="X29" s="55">
        <f t="shared" si="2"/>
        <v>46.9</v>
      </c>
      <c r="Y29" s="56">
        <f t="shared" si="3"/>
        <v>41.199999999999996</v>
      </c>
      <c r="Z29" s="693"/>
      <c r="AA29" s="696"/>
      <c r="AB29" s="696"/>
      <c r="AC29" s="696"/>
      <c r="AD29" s="696"/>
      <c r="AE29" s="696"/>
      <c r="AF29" s="696"/>
      <c r="AG29" s="696"/>
      <c r="AH29" s="696"/>
      <c r="AI29" s="704"/>
      <c r="AJ29" s="704"/>
    </row>
    <row r="30" spans="1:36" ht="15.75" x14ac:dyDescent="0.25">
      <c r="A30" s="708"/>
      <c r="B30" s="716"/>
      <c r="C30" s="701"/>
      <c r="D30" s="701"/>
      <c r="E30" s="57" t="s">
        <v>228</v>
      </c>
      <c r="F30" s="57">
        <v>1</v>
      </c>
      <c r="G30" s="57">
        <v>0.1</v>
      </c>
      <c r="H30" s="57">
        <v>0.4</v>
      </c>
      <c r="I30" s="57">
        <v>0</v>
      </c>
      <c r="J30" s="57">
        <v>4.5999999999999996</v>
      </c>
      <c r="K30" s="57">
        <v>1.4</v>
      </c>
      <c r="L30" s="57">
        <v>7.2</v>
      </c>
      <c r="M30" s="57">
        <v>0.2</v>
      </c>
      <c r="N30" s="57">
        <v>1.8</v>
      </c>
      <c r="O30" s="57">
        <v>0.6</v>
      </c>
      <c r="P30" s="57">
        <v>0.6</v>
      </c>
      <c r="Q30" s="57">
        <v>1.3</v>
      </c>
      <c r="R30" s="54">
        <v>380</v>
      </c>
      <c r="S30" s="54">
        <v>380</v>
      </c>
      <c r="T30" s="54">
        <v>386</v>
      </c>
      <c r="U30" s="54">
        <v>386</v>
      </c>
      <c r="V30" s="55">
        <f t="shared" si="0"/>
        <v>0.5</v>
      </c>
      <c r="W30" s="55">
        <f t="shared" si="1"/>
        <v>3</v>
      </c>
      <c r="X30" s="55">
        <f t="shared" si="2"/>
        <v>3.0666666666666669</v>
      </c>
      <c r="Y30" s="56">
        <f t="shared" si="3"/>
        <v>0.83333333333333337</v>
      </c>
      <c r="Z30" s="693"/>
      <c r="AA30" s="696"/>
      <c r="AB30" s="696"/>
      <c r="AC30" s="696"/>
      <c r="AD30" s="696"/>
      <c r="AE30" s="696"/>
      <c r="AF30" s="696"/>
      <c r="AG30" s="696"/>
      <c r="AH30" s="696"/>
      <c r="AI30" s="704"/>
      <c r="AJ30" s="704"/>
    </row>
    <row r="31" spans="1:36" ht="15.75" x14ac:dyDescent="0.25">
      <c r="A31" s="708"/>
      <c r="B31" s="716"/>
      <c r="C31" s="701"/>
      <c r="D31" s="701"/>
      <c r="E31" s="53" t="s">
        <v>229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4"/>
      <c r="S31" s="54"/>
      <c r="T31" s="54">
        <v>379</v>
      </c>
      <c r="U31" s="54">
        <v>379</v>
      </c>
      <c r="V31" s="55">
        <f t="shared" si="0"/>
        <v>0</v>
      </c>
      <c r="W31" s="55">
        <f t="shared" si="1"/>
        <v>0</v>
      </c>
      <c r="X31" s="55">
        <f t="shared" si="2"/>
        <v>0</v>
      </c>
      <c r="Y31" s="56">
        <f t="shared" si="3"/>
        <v>0</v>
      </c>
      <c r="Z31" s="693"/>
      <c r="AA31" s="696"/>
      <c r="AB31" s="696"/>
      <c r="AC31" s="696"/>
      <c r="AD31" s="696"/>
      <c r="AE31" s="696"/>
      <c r="AF31" s="696"/>
      <c r="AG31" s="696"/>
      <c r="AH31" s="696"/>
      <c r="AI31" s="704"/>
      <c r="AJ31" s="704"/>
    </row>
    <row r="32" spans="1:36" ht="15.75" x14ac:dyDescent="0.25">
      <c r="A32" s="708"/>
      <c r="B32" s="716"/>
      <c r="C32" s="701"/>
      <c r="D32" s="701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4"/>
      <c r="S32" s="54"/>
      <c r="T32" s="54"/>
      <c r="U32" s="54"/>
      <c r="V32" s="55">
        <f t="shared" si="0"/>
        <v>0</v>
      </c>
      <c r="W32" s="55">
        <f t="shared" si="1"/>
        <v>0</v>
      </c>
      <c r="X32" s="55">
        <f t="shared" si="2"/>
        <v>0</v>
      </c>
      <c r="Y32" s="56">
        <f t="shared" si="3"/>
        <v>0</v>
      </c>
      <c r="Z32" s="693"/>
      <c r="AA32" s="696"/>
      <c r="AB32" s="696"/>
      <c r="AC32" s="696"/>
      <c r="AD32" s="696"/>
      <c r="AE32" s="696"/>
      <c r="AF32" s="696"/>
      <c r="AG32" s="696"/>
      <c r="AH32" s="696"/>
      <c r="AI32" s="704"/>
      <c r="AJ32" s="704"/>
    </row>
    <row r="33" spans="1:36" ht="15.75" x14ac:dyDescent="0.25">
      <c r="A33" s="708"/>
      <c r="B33" s="716"/>
      <c r="C33" s="701"/>
      <c r="D33" s="701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8"/>
      <c r="T33" s="58"/>
      <c r="U33" s="58"/>
      <c r="V33" s="55">
        <f t="shared" si="0"/>
        <v>0</v>
      </c>
      <c r="W33" s="55">
        <f t="shared" si="1"/>
        <v>0</v>
      </c>
      <c r="X33" s="55">
        <f t="shared" si="2"/>
        <v>0</v>
      </c>
      <c r="Y33" s="56">
        <f t="shared" si="3"/>
        <v>0</v>
      </c>
      <c r="Z33" s="693"/>
      <c r="AA33" s="696"/>
      <c r="AB33" s="696"/>
      <c r="AC33" s="696"/>
      <c r="AD33" s="696"/>
      <c r="AE33" s="696"/>
      <c r="AF33" s="696"/>
      <c r="AG33" s="696"/>
      <c r="AH33" s="696"/>
      <c r="AI33" s="704"/>
      <c r="AJ33" s="704"/>
    </row>
    <row r="34" spans="1:36" ht="16.5" thickBot="1" x14ac:dyDescent="0.3">
      <c r="A34" s="709"/>
      <c r="B34" s="717"/>
      <c r="C34" s="702"/>
      <c r="D34" s="7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60"/>
      <c r="T34" s="60"/>
      <c r="U34" s="60"/>
      <c r="V34" s="61">
        <f t="shared" si="0"/>
        <v>0</v>
      </c>
      <c r="W34" s="61">
        <f t="shared" si="1"/>
        <v>0</v>
      </c>
      <c r="X34" s="61">
        <f t="shared" si="2"/>
        <v>0</v>
      </c>
      <c r="Y34" s="62">
        <f t="shared" si="3"/>
        <v>0</v>
      </c>
      <c r="Z34" s="694"/>
      <c r="AA34" s="697"/>
      <c r="AB34" s="697"/>
      <c r="AC34" s="697"/>
      <c r="AD34" s="697"/>
      <c r="AE34" s="697"/>
      <c r="AF34" s="697"/>
      <c r="AG34" s="697"/>
      <c r="AH34" s="697"/>
      <c r="AI34" s="705"/>
      <c r="AJ34" s="705"/>
    </row>
    <row r="35" spans="1:36" ht="15.75" x14ac:dyDescent="0.25">
      <c r="A35" s="707">
        <v>4</v>
      </c>
      <c r="B35" s="715" t="s">
        <v>33</v>
      </c>
      <c r="C35" s="700" t="s">
        <v>104</v>
      </c>
      <c r="D35" s="700">
        <f>250*0.9</f>
        <v>225</v>
      </c>
      <c r="E35" s="50" t="s">
        <v>222</v>
      </c>
      <c r="F35" s="50">
        <v>2.2000000000000002</v>
      </c>
      <c r="G35" s="50">
        <v>32.4</v>
      </c>
      <c r="H35" s="50">
        <v>0.9</v>
      </c>
      <c r="I35" s="50">
        <v>10.9</v>
      </c>
      <c r="J35" s="50">
        <v>3.8</v>
      </c>
      <c r="K35" s="50">
        <v>9.8000000000000007</v>
      </c>
      <c r="L35" s="50">
        <v>18.3</v>
      </c>
      <c r="M35" s="50">
        <v>22.5</v>
      </c>
      <c r="N35" s="50">
        <v>15.9</v>
      </c>
      <c r="O35" s="50">
        <v>4.8</v>
      </c>
      <c r="P35" s="50">
        <v>21.7</v>
      </c>
      <c r="Q35" s="50">
        <v>6</v>
      </c>
      <c r="R35" s="161">
        <v>397</v>
      </c>
      <c r="S35" s="161">
        <v>397</v>
      </c>
      <c r="T35" s="161">
        <v>401</v>
      </c>
      <c r="U35" s="161">
        <v>401</v>
      </c>
      <c r="V35" s="51">
        <f t="shared" si="0"/>
        <v>11.833333333333334</v>
      </c>
      <c r="W35" s="51">
        <f t="shared" si="1"/>
        <v>8.1666666666666661</v>
      </c>
      <c r="X35" s="51">
        <f t="shared" si="2"/>
        <v>18.899999999999999</v>
      </c>
      <c r="Y35" s="52">
        <f t="shared" si="3"/>
        <v>10.833333333333334</v>
      </c>
      <c r="Z35" s="692">
        <f>SUM(V35:V42)</f>
        <v>80.400000000000006</v>
      </c>
      <c r="AA35" s="695">
        <f>SUM(W35:W42)</f>
        <v>73.033333333333331</v>
      </c>
      <c r="AB35" s="695">
        <f>SUM(X35:X42)</f>
        <v>173.26666666666665</v>
      </c>
      <c r="AC35" s="695">
        <f>SUM(Y35:Y42)</f>
        <v>158.69999999999999</v>
      </c>
      <c r="AD35" s="706">
        <f t="shared" ref="AD35" si="9">Z35*0.38*0.9*SQRT(3)</f>
        <v>47.625854645559912</v>
      </c>
      <c r="AE35" s="706">
        <f t="shared" si="5"/>
        <v>43.262125840970874</v>
      </c>
      <c r="AF35" s="706">
        <f t="shared" si="5"/>
        <v>102.63648111427045</v>
      </c>
      <c r="AG35" s="706">
        <f t="shared" si="5"/>
        <v>94.007750401123829</v>
      </c>
      <c r="AH35" s="695">
        <f>MAX(Z35:AC42)</f>
        <v>173.26666666666665</v>
      </c>
      <c r="AI35" s="703">
        <f t="shared" ref="AI35" si="10">AH35*0.38*0.9*SQRT(3)</f>
        <v>102.63648111427045</v>
      </c>
      <c r="AJ35" s="703">
        <f>D35-AI35</f>
        <v>122.36351888572955</v>
      </c>
    </row>
    <row r="36" spans="1:36" ht="15.75" x14ac:dyDescent="0.25">
      <c r="A36" s="708"/>
      <c r="B36" s="716"/>
      <c r="C36" s="701"/>
      <c r="D36" s="701"/>
      <c r="E36" s="53" t="s">
        <v>223</v>
      </c>
      <c r="F36" s="53">
        <v>20.399999999999999</v>
      </c>
      <c r="G36" s="53">
        <v>19.2</v>
      </c>
      <c r="H36" s="53">
        <v>30.7</v>
      </c>
      <c r="I36" s="53">
        <v>0.9</v>
      </c>
      <c r="J36" s="53">
        <v>8.3000000000000007</v>
      </c>
      <c r="K36" s="53">
        <v>3.9</v>
      </c>
      <c r="L36" s="53">
        <v>110</v>
      </c>
      <c r="M36" s="53">
        <v>92.4</v>
      </c>
      <c r="N36" s="53">
        <v>120</v>
      </c>
      <c r="O36" s="53">
        <v>85.8</v>
      </c>
      <c r="P36" s="53">
        <v>95.4</v>
      </c>
      <c r="Q36" s="53">
        <v>82.2</v>
      </c>
      <c r="R36" s="54">
        <v>397</v>
      </c>
      <c r="S36" s="54">
        <v>397</v>
      </c>
      <c r="T36" s="54">
        <v>401</v>
      </c>
      <c r="U36" s="54">
        <v>401</v>
      </c>
      <c r="V36" s="55">
        <f t="shared" si="0"/>
        <v>23.433333333333334</v>
      </c>
      <c r="W36" s="55">
        <f t="shared" si="1"/>
        <v>4.3666666666666671</v>
      </c>
      <c r="X36" s="55">
        <f t="shared" si="2"/>
        <v>107.46666666666665</v>
      </c>
      <c r="Y36" s="56">
        <f t="shared" si="3"/>
        <v>87.8</v>
      </c>
      <c r="Z36" s="693"/>
      <c r="AA36" s="696"/>
      <c r="AB36" s="696"/>
      <c r="AC36" s="696"/>
      <c r="AD36" s="696"/>
      <c r="AE36" s="696"/>
      <c r="AF36" s="696"/>
      <c r="AG36" s="696"/>
      <c r="AH36" s="696"/>
      <c r="AI36" s="704"/>
      <c r="AJ36" s="704"/>
    </row>
    <row r="37" spans="1:36" ht="15.75" x14ac:dyDescent="0.25">
      <c r="A37" s="708"/>
      <c r="B37" s="716"/>
      <c r="C37" s="701"/>
      <c r="D37" s="701"/>
      <c r="E37" s="57" t="s">
        <v>230</v>
      </c>
      <c r="F37" s="57">
        <v>32.1</v>
      </c>
      <c r="G37" s="57">
        <v>32.700000000000003</v>
      </c>
      <c r="H37" s="57">
        <v>27.3</v>
      </c>
      <c r="I37" s="57">
        <v>30</v>
      </c>
      <c r="J37" s="57">
        <v>35.5</v>
      </c>
      <c r="K37" s="57">
        <v>40.5</v>
      </c>
      <c r="L37" s="57">
        <v>21</v>
      </c>
      <c r="M37" s="57">
        <v>47.8</v>
      </c>
      <c r="N37" s="57">
        <v>22.4</v>
      </c>
      <c r="O37" s="57">
        <v>42</v>
      </c>
      <c r="P37" s="57">
        <v>56.2</v>
      </c>
      <c r="Q37" s="57">
        <v>33.9</v>
      </c>
      <c r="R37" s="54">
        <v>397</v>
      </c>
      <c r="S37" s="54">
        <v>397</v>
      </c>
      <c r="T37" s="54">
        <v>401</v>
      </c>
      <c r="U37" s="54">
        <v>401</v>
      </c>
      <c r="V37" s="55">
        <f t="shared" si="0"/>
        <v>30.700000000000003</v>
      </c>
      <c r="W37" s="55">
        <f t="shared" si="1"/>
        <v>35.333333333333336</v>
      </c>
      <c r="X37" s="55">
        <f t="shared" si="2"/>
        <v>30.399999999999995</v>
      </c>
      <c r="Y37" s="56">
        <f t="shared" si="3"/>
        <v>44.033333333333331</v>
      </c>
      <c r="Z37" s="693"/>
      <c r="AA37" s="696"/>
      <c r="AB37" s="696"/>
      <c r="AC37" s="696"/>
      <c r="AD37" s="696"/>
      <c r="AE37" s="696"/>
      <c r="AF37" s="696"/>
      <c r="AG37" s="696"/>
      <c r="AH37" s="696"/>
      <c r="AI37" s="704"/>
      <c r="AJ37" s="704"/>
    </row>
    <row r="38" spans="1:36" ht="15.75" x14ac:dyDescent="0.25">
      <c r="A38" s="708"/>
      <c r="B38" s="716"/>
      <c r="C38" s="701"/>
      <c r="D38" s="701"/>
      <c r="E38" s="53" t="s">
        <v>231</v>
      </c>
      <c r="F38" s="53">
        <v>5.0999999999999996</v>
      </c>
      <c r="G38" s="53">
        <v>22.3</v>
      </c>
      <c r="H38" s="53">
        <v>15.9</v>
      </c>
      <c r="I38" s="53">
        <v>6.8</v>
      </c>
      <c r="J38" s="53">
        <v>45.2</v>
      </c>
      <c r="K38" s="53">
        <v>22.6</v>
      </c>
      <c r="L38" s="53">
        <v>7.1</v>
      </c>
      <c r="M38" s="53">
        <v>33.9</v>
      </c>
      <c r="N38" s="53">
        <v>8.5</v>
      </c>
      <c r="O38" s="53">
        <v>7.9</v>
      </c>
      <c r="P38" s="53">
        <v>29.4</v>
      </c>
      <c r="Q38" s="53">
        <v>10.8</v>
      </c>
      <c r="R38" s="54">
        <v>397</v>
      </c>
      <c r="S38" s="54">
        <v>397</v>
      </c>
      <c r="T38" s="54">
        <v>401</v>
      </c>
      <c r="U38" s="54">
        <v>401</v>
      </c>
      <c r="V38" s="55">
        <f t="shared" si="0"/>
        <v>14.433333333333332</v>
      </c>
      <c r="W38" s="55">
        <f t="shared" si="1"/>
        <v>24.866666666666664</v>
      </c>
      <c r="X38" s="55">
        <f t="shared" si="2"/>
        <v>16.5</v>
      </c>
      <c r="Y38" s="56">
        <f t="shared" si="3"/>
        <v>16.033333333333331</v>
      </c>
      <c r="Z38" s="693"/>
      <c r="AA38" s="696"/>
      <c r="AB38" s="696"/>
      <c r="AC38" s="696"/>
      <c r="AD38" s="696"/>
      <c r="AE38" s="696"/>
      <c r="AF38" s="696"/>
      <c r="AG38" s="696"/>
      <c r="AH38" s="696"/>
      <c r="AI38" s="704"/>
      <c r="AJ38" s="704"/>
    </row>
    <row r="39" spans="1:36" ht="15.75" x14ac:dyDescent="0.25">
      <c r="A39" s="708"/>
      <c r="B39" s="716"/>
      <c r="C39" s="701"/>
      <c r="D39" s="701"/>
      <c r="E39" s="57" t="s">
        <v>232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0.3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4">
        <v>397</v>
      </c>
      <c r="S39" s="54">
        <v>397</v>
      </c>
      <c r="T39" s="54">
        <v>401</v>
      </c>
      <c r="U39" s="54">
        <v>401</v>
      </c>
      <c r="V39" s="55">
        <f t="shared" si="0"/>
        <v>0</v>
      </c>
      <c r="W39" s="55">
        <f t="shared" si="1"/>
        <v>0.3</v>
      </c>
      <c r="X39" s="55">
        <f t="shared" si="2"/>
        <v>0</v>
      </c>
      <c r="Y39" s="56">
        <f t="shared" si="3"/>
        <v>0</v>
      </c>
      <c r="Z39" s="693"/>
      <c r="AA39" s="696"/>
      <c r="AB39" s="696"/>
      <c r="AC39" s="696"/>
      <c r="AD39" s="696"/>
      <c r="AE39" s="696"/>
      <c r="AF39" s="696"/>
      <c r="AG39" s="696"/>
      <c r="AH39" s="696"/>
      <c r="AI39" s="704"/>
      <c r="AJ39" s="704"/>
    </row>
    <row r="40" spans="1:36" ht="15.75" x14ac:dyDescent="0.25">
      <c r="A40" s="708"/>
      <c r="B40" s="716"/>
      <c r="C40" s="701"/>
      <c r="D40" s="701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4"/>
      <c r="S40" s="54"/>
      <c r="T40" s="54"/>
      <c r="U40" s="54"/>
      <c r="V40" s="55">
        <f t="shared" si="0"/>
        <v>0</v>
      </c>
      <c r="W40" s="55">
        <f t="shared" si="1"/>
        <v>0</v>
      </c>
      <c r="X40" s="55">
        <f t="shared" si="2"/>
        <v>0</v>
      </c>
      <c r="Y40" s="56">
        <f t="shared" si="3"/>
        <v>0</v>
      </c>
      <c r="Z40" s="693"/>
      <c r="AA40" s="696"/>
      <c r="AB40" s="696"/>
      <c r="AC40" s="696"/>
      <c r="AD40" s="696"/>
      <c r="AE40" s="696"/>
      <c r="AF40" s="696"/>
      <c r="AG40" s="696"/>
      <c r="AH40" s="696"/>
      <c r="AI40" s="704"/>
      <c r="AJ40" s="704"/>
    </row>
    <row r="41" spans="1:36" ht="15.75" x14ac:dyDescent="0.25">
      <c r="A41" s="708"/>
      <c r="B41" s="716"/>
      <c r="C41" s="701"/>
      <c r="D41" s="701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8"/>
      <c r="T41" s="58"/>
      <c r="U41" s="58"/>
      <c r="V41" s="55">
        <f t="shared" si="0"/>
        <v>0</v>
      </c>
      <c r="W41" s="55">
        <f t="shared" si="1"/>
        <v>0</v>
      </c>
      <c r="X41" s="55">
        <f t="shared" si="2"/>
        <v>0</v>
      </c>
      <c r="Y41" s="56">
        <f t="shared" si="3"/>
        <v>0</v>
      </c>
      <c r="Z41" s="693"/>
      <c r="AA41" s="696"/>
      <c r="AB41" s="696"/>
      <c r="AC41" s="696"/>
      <c r="AD41" s="696"/>
      <c r="AE41" s="696"/>
      <c r="AF41" s="696"/>
      <c r="AG41" s="696"/>
      <c r="AH41" s="696"/>
      <c r="AI41" s="704"/>
      <c r="AJ41" s="704"/>
    </row>
    <row r="42" spans="1:36" ht="16.5" thickBot="1" x14ac:dyDescent="0.3">
      <c r="A42" s="709"/>
      <c r="B42" s="717"/>
      <c r="C42" s="702"/>
      <c r="D42" s="702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0"/>
      <c r="S42" s="60"/>
      <c r="T42" s="60"/>
      <c r="U42" s="60"/>
      <c r="V42" s="61">
        <f t="shared" si="0"/>
        <v>0</v>
      </c>
      <c r="W42" s="61">
        <f t="shared" si="1"/>
        <v>0</v>
      </c>
      <c r="X42" s="61">
        <f t="shared" si="2"/>
        <v>0</v>
      </c>
      <c r="Y42" s="62">
        <f t="shared" si="3"/>
        <v>0</v>
      </c>
      <c r="Z42" s="694"/>
      <c r="AA42" s="697"/>
      <c r="AB42" s="697"/>
      <c r="AC42" s="697"/>
      <c r="AD42" s="697"/>
      <c r="AE42" s="697"/>
      <c r="AF42" s="697"/>
      <c r="AG42" s="697"/>
      <c r="AH42" s="697"/>
      <c r="AI42" s="705"/>
      <c r="AJ42" s="705"/>
    </row>
    <row r="43" spans="1:36" ht="15.75" x14ac:dyDescent="0.25">
      <c r="A43" s="707">
        <v>5</v>
      </c>
      <c r="B43" s="715" t="s">
        <v>37</v>
      </c>
      <c r="C43" s="700" t="s">
        <v>104</v>
      </c>
      <c r="D43" s="700">
        <f>250*0.9</f>
        <v>225</v>
      </c>
      <c r="E43" s="50" t="s">
        <v>216</v>
      </c>
      <c r="F43" s="50">
        <v>11.1</v>
      </c>
      <c r="G43" s="50">
        <v>10.199999999999999</v>
      </c>
      <c r="H43" s="50">
        <v>12.2</v>
      </c>
      <c r="I43" s="50">
        <v>4.9000000000000004</v>
      </c>
      <c r="J43" s="50">
        <v>16.2</v>
      </c>
      <c r="K43" s="50">
        <v>10.9</v>
      </c>
      <c r="L43" s="50">
        <v>9.3000000000000007</v>
      </c>
      <c r="M43" s="50">
        <v>7.7</v>
      </c>
      <c r="N43" s="50">
        <v>5.8</v>
      </c>
      <c r="O43" s="50">
        <v>10</v>
      </c>
      <c r="P43" s="50">
        <v>7.3</v>
      </c>
      <c r="Q43" s="50">
        <v>30</v>
      </c>
      <c r="R43" s="161">
        <v>415</v>
      </c>
      <c r="S43" s="161">
        <v>415</v>
      </c>
      <c r="T43" s="161">
        <v>420</v>
      </c>
      <c r="U43" s="161">
        <v>420</v>
      </c>
      <c r="V43" s="51">
        <f t="shared" si="0"/>
        <v>11.166666666666666</v>
      </c>
      <c r="W43" s="51">
        <f t="shared" si="1"/>
        <v>10.666666666666666</v>
      </c>
      <c r="X43" s="51">
        <f t="shared" si="2"/>
        <v>7.6000000000000005</v>
      </c>
      <c r="Y43" s="52">
        <f t="shared" si="3"/>
        <v>15.766666666666666</v>
      </c>
      <c r="Z43" s="692">
        <f>SUM(V43:V48)</f>
        <v>41.733333333333334</v>
      </c>
      <c r="AA43" s="695">
        <f>SUM(W43:W48)</f>
        <v>40.299999999999997</v>
      </c>
      <c r="AB43" s="695">
        <f>SUM(X43:X48)</f>
        <v>140.53333333333333</v>
      </c>
      <c r="AC43" s="695">
        <f>SUM(Y43:Y48)</f>
        <v>162.76666666666668</v>
      </c>
      <c r="AD43" s="706">
        <f t="shared" ref="AD43" si="11">Z43*0.38*0.9*SQRT(3)</f>
        <v>24.721214766269075</v>
      </c>
      <c r="AE43" s="706">
        <f t="shared" si="5"/>
        <v>23.872163460398806</v>
      </c>
      <c r="AF43" s="706">
        <f t="shared" si="5"/>
        <v>83.246518733698409</v>
      </c>
      <c r="AG43" s="706">
        <f t="shared" si="5"/>
        <v>96.416686664290637</v>
      </c>
      <c r="AH43" s="695">
        <f>MAX(Z43:AC48)</f>
        <v>162.76666666666668</v>
      </c>
      <c r="AI43" s="703">
        <f t="shared" ref="AI43" si="12">AH43*0.38*0.9*SQRT(3)</f>
        <v>96.416686664290637</v>
      </c>
      <c r="AJ43" s="703">
        <f>D43-AI43</f>
        <v>128.58331333570936</v>
      </c>
    </row>
    <row r="44" spans="1:36" ht="15.75" x14ac:dyDescent="0.25">
      <c r="A44" s="708"/>
      <c r="B44" s="716"/>
      <c r="C44" s="701"/>
      <c r="D44" s="701"/>
      <c r="E44" s="53" t="s">
        <v>233</v>
      </c>
      <c r="F44" s="53">
        <v>17.3</v>
      </c>
      <c r="G44" s="53">
        <v>18</v>
      </c>
      <c r="H44" s="53">
        <v>16.3</v>
      </c>
      <c r="I44" s="53">
        <v>14.3</v>
      </c>
      <c r="J44" s="53">
        <v>16.899999999999999</v>
      </c>
      <c r="K44" s="53">
        <v>8.1999999999999993</v>
      </c>
      <c r="L44" s="53">
        <v>36.4</v>
      </c>
      <c r="M44" s="53">
        <v>55.2</v>
      </c>
      <c r="N44" s="53">
        <v>61.4</v>
      </c>
      <c r="O44" s="53">
        <v>35.700000000000003</v>
      </c>
      <c r="P44" s="53">
        <v>81</v>
      </c>
      <c r="Q44" s="53">
        <v>66.7</v>
      </c>
      <c r="R44" s="54">
        <v>415</v>
      </c>
      <c r="S44" s="54">
        <v>415</v>
      </c>
      <c r="T44" s="54">
        <v>420</v>
      </c>
      <c r="U44" s="54">
        <v>420</v>
      </c>
      <c r="V44" s="55">
        <f t="shared" si="0"/>
        <v>17.2</v>
      </c>
      <c r="W44" s="55">
        <f t="shared" si="1"/>
        <v>13.133333333333333</v>
      </c>
      <c r="X44" s="55">
        <f t="shared" si="2"/>
        <v>51</v>
      </c>
      <c r="Y44" s="56">
        <f t="shared" si="3"/>
        <v>61.133333333333333</v>
      </c>
      <c r="Z44" s="693"/>
      <c r="AA44" s="696"/>
      <c r="AB44" s="696"/>
      <c r="AC44" s="696"/>
      <c r="AD44" s="696"/>
      <c r="AE44" s="696"/>
      <c r="AF44" s="696"/>
      <c r="AG44" s="696"/>
      <c r="AH44" s="696"/>
      <c r="AI44" s="704"/>
      <c r="AJ44" s="704"/>
    </row>
    <row r="45" spans="1:36" ht="31.5" x14ac:dyDescent="0.25">
      <c r="A45" s="708"/>
      <c r="B45" s="716"/>
      <c r="C45" s="701"/>
      <c r="D45" s="701"/>
      <c r="E45" s="57" t="s">
        <v>234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4"/>
      <c r="S45" s="54"/>
      <c r="T45" s="54"/>
      <c r="U45" s="54"/>
      <c r="V45" s="55">
        <f t="shared" si="0"/>
        <v>0</v>
      </c>
      <c r="W45" s="55">
        <f t="shared" si="1"/>
        <v>0</v>
      </c>
      <c r="X45" s="55">
        <f t="shared" si="2"/>
        <v>0</v>
      </c>
      <c r="Y45" s="56">
        <f t="shared" si="3"/>
        <v>0</v>
      </c>
      <c r="Z45" s="693"/>
      <c r="AA45" s="696"/>
      <c r="AB45" s="696"/>
      <c r="AC45" s="696"/>
      <c r="AD45" s="696"/>
      <c r="AE45" s="696"/>
      <c r="AF45" s="696"/>
      <c r="AG45" s="696"/>
      <c r="AH45" s="696"/>
      <c r="AI45" s="704"/>
      <c r="AJ45" s="704"/>
    </row>
    <row r="46" spans="1:36" ht="15.75" x14ac:dyDescent="0.25">
      <c r="A46" s="708"/>
      <c r="B46" s="716"/>
      <c r="C46" s="701"/>
      <c r="D46" s="701"/>
      <c r="E46" s="53" t="s">
        <v>235</v>
      </c>
      <c r="F46" s="53">
        <v>11.5</v>
      </c>
      <c r="G46" s="53">
        <v>15.6</v>
      </c>
      <c r="H46" s="53">
        <v>13</v>
      </c>
      <c r="I46" s="53">
        <v>12.2</v>
      </c>
      <c r="J46" s="53">
        <v>15.6</v>
      </c>
      <c r="K46" s="53">
        <v>21.7</v>
      </c>
      <c r="L46" s="53">
        <v>120.6</v>
      </c>
      <c r="M46" s="53">
        <v>56.5</v>
      </c>
      <c r="N46" s="53">
        <v>68.7</v>
      </c>
      <c r="O46" s="53">
        <v>122.9</v>
      </c>
      <c r="P46" s="53">
        <v>66.8</v>
      </c>
      <c r="Q46" s="53">
        <v>67.900000000000006</v>
      </c>
      <c r="R46" s="54">
        <v>415</v>
      </c>
      <c r="S46" s="54">
        <v>415</v>
      </c>
      <c r="T46" s="54">
        <v>420</v>
      </c>
      <c r="U46" s="54">
        <v>420</v>
      </c>
      <c r="V46" s="55">
        <f t="shared" si="0"/>
        <v>13.366666666666667</v>
      </c>
      <c r="W46" s="55">
        <f t="shared" si="1"/>
        <v>16.5</v>
      </c>
      <c r="X46" s="55">
        <f t="shared" si="2"/>
        <v>81.933333333333337</v>
      </c>
      <c r="Y46" s="56">
        <f t="shared" si="3"/>
        <v>85.866666666666674</v>
      </c>
      <c r="Z46" s="693"/>
      <c r="AA46" s="696"/>
      <c r="AB46" s="696"/>
      <c r="AC46" s="696"/>
      <c r="AD46" s="696"/>
      <c r="AE46" s="696"/>
      <c r="AF46" s="696"/>
      <c r="AG46" s="696"/>
      <c r="AH46" s="696"/>
      <c r="AI46" s="704"/>
      <c r="AJ46" s="704"/>
    </row>
    <row r="47" spans="1:36" ht="15.75" x14ac:dyDescent="0.25">
      <c r="A47" s="708"/>
      <c r="B47" s="716"/>
      <c r="C47" s="701"/>
      <c r="D47" s="701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/>
      <c r="S47" s="58"/>
      <c r="T47" s="58"/>
      <c r="U47" s="58"/>
      <c r="V47" s="55">
        <f t="shared" si="0"/>
        <v>0</v>
      </c>
      <c r="W47" s="55">
        <f t="shared" si="1"/>
        <v>0</v>
      </c>
      <c r="X47" s="55">
        <f t="shared" si="2"/>
        <v>0</v>
      </c>
      <c r="Y47" s="56">
        <f t="shared" si="3"/>
        <v>0</v>
      </c>
      <c r="Z47" s="693"/>
      <c r="AA47" s="696"/>
      <c r="AB47" s="696"/>
      <c r="AC47" s="696"/>
      <c r="AD47" s="696"/>
      <c r="AE47" s="696"/>
      <c r="AF47" s="696"/>
      <c r="AG47" s="696"/>
      <c r="AH47" s="696"/>
      <c r="AI47" s="704"/>
      <c r="AJ47" s="704"/>
    </row>
    <row r="48" spans="1:36" ht="16.5" thickBot="1" x14ac:dyDescent="0.3">
      <c r="A48" s="709"/>
      <c r="B48" s="717"/>
      <c r="C48" s="702"/>
      <c r="D48" s="70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0"/>
      <c r="S48" s="60"/>
      <c r="T48" s="60"/>
      <c r="U48" s="60"/>
      <c r="V48" s="61">
        <f t="shared" si="0"/>
        <v>0</v>
      </c>
      <c r="W48" s="61">
        <f t="shared" si="1"/>
        <v>0</v>
      </c>
      <c r="X48" s="61">
        <f t="shared" si="2"/>
        <v>0</v>
      </c>
      <c r="Y48" s="62">
        <f t="shared" si="3"/>
        <v>0</v>
      </c>
      <c r="Z48" s="694"/>
      <c r="AA48" s="697"/>
      <c r="AB48" s="697"/>
      <c r="AC48" s="697"/>
      <c r="AD48" s="697"/>
      <c r="AE48" s="697"/>
      <c r="AF48" s="697"/>
      <c r="AG48" s="697"/>
      <c r="AH48" s="697"/>
      <c r="AI48" s="705"/>
      <c r="AJ48" s="705"/>
    </row>
    <row r="49" spans="1:36" ht="15.75" x14ac:dyDescent="0.25">
      <c r="A49" s="707">
        <v>6</v>
      </c>
      <c r="B49" s="715" t="s">
        <v>44</v>
      </c>
      <c r="C49" s="700" t="s">
        <v>93</v>
      </c>
      <c r="D49" s="700">
        <f>100*0.9</f>
        <v>90</v>
      </c>
      <c r="E49" s="50" t="s">
        <v>236</v>
      </c>
      <c r="F49" s="50">
        <v>0.3</v>
      </c>
      <c r="G49" s="50">
        <v>0</v>
      </c>
      <c r="H49" s="50">
        <v>0</v>
      </c>
      <c r="I49" s="50">
        <v>0</v>
      </c>
      <c r="J49" s="50">
        <v>0.3</v>
      </c>
      <c r="K49" s="50">
        <v>0</v>
      </c>
      <c r="L49" s="50">
        <v>61.5</v>
      </c>
      <c r="M49" s="50">
        <v>56.3</v>
      </c>
      <c r="N49" s="50">
        <v>52.6</v>
      </c>
      <c r="O49" s="50">
        <v>14.5</v>
      </c>
      <c r="P49" s="50">
        <v>1.5</v>
      </c>
      <c r="Q49" s="50">
        <v>0</v>
      </c>
      <c r="R49" s="161">
        <v>422</v>
      </c>
      <c r="S49" s="161">
        <v>422</v>
      </c>
      <c r="T49" s="161">
        <v>420</v>
      </c>
      <c r="U49" s="161">
        <v>420</v>
      </c>
      <c r="V49" s="51">
        <f t="shared" si="0"/>
        <v>0.3</v>
      </c>
      <c r="W49" s="51">
        <f t="shared" si="1"/>
        <v>0.3</v>
      </c>
      <c r="X49" s="51">
        <f t="shared" si="2"/>
        <v>56.800000000000004</v>
      </c>
      <c r="Y49" s="52">
        <f t="shared" si="3"/>
        <v>8</v>
      </c>
      <c r="Z49" s="692">
        <f>SUM(V49:V56)</f>
        <v>1.2000000000000002</v>
      </c>
      <c r="AA49" s="695">
        <f>SUM(W49:W56)</f>
        <v>1.35</v>
      </c>
      <c r="AB49" s="695">
        <f>SUM(X49:X56)</f>
        <v>68.63333333333334</v>
      </c>
      <c r="AC49" s="695">
        <f>SUM(Y49:Y56)</f>
        <v>19.783333333333331</v>
      </c>
      <c r="AD49" s="706">
        <f t="shared" ref="AD49:AG71" si="13">Z49*0.38*0.9*SQRT(3)</f>
        <v>0.71083365142626742</v>
      </c>
      <c r="AE49" s="706">
        <f t="shared" si="13"/>
        <v>0.79968785785455054</v>
      </c>
      <c r="AF49" s="706">
        <f t="shared" si="13"/>
        <v>40.655735785741236</v>
      </c>
      <c r="AG49" s="706">
        <f t="shared" si="13"/>
        <v>11.718882558930265</v>
      </c>
      <c r="AH49" s="695">
        <f>MAX(Z49:AC56)</f>
        <v>68.63333333333334</v>
      </c>
      <c r="AI49" s="703">
        <f t="shared" ref="AI49" si="14">AH49*0.38*0.9*SQRT(3)</f>
        <v>40.655735785741236</v>
      </c>
      <c r="AJ49" s="703">
        <f>D49-AI49</f>
        <v>49.344264214258764</v>
      </c>
    </row>
    <row r="50" spans="1:36" ht="15.75" x14ac:dyDescent="0.25">
      <c r="A50" s="708"/>
      <c r="B50" s="716"/>
      <c r="C50" s="701"/>
      <c r="D50" s="701"/>
      <c r="E50" s="53" t="s">
        <v>237</v>
      </c>
      <c r="F50" s="53">
        <v>0.1</v>
      </c>
      <c r="G50" s="53">
        <v>0</v>
      </c>
      <c r="H50" s="53">
        <v>0</v>
      </c>
      <c r="I50" s="53">
        <v>0.1</v>
      </c>
      <c r="J50" s="53">
        <v>0.4</v>
      </c>
      <c r="K50" s="53">
        <v>0</v>
      </c>
      <c r="L50" s="53">
        <v>1.2</v>
      </c>
      <c r="M50" s="53">
        <v>18.8</v>
      </c>
      <c r="N50" s="53">
        <v>0.5</v>
      </c>
      <c r="O50" s="53">
        <v>0.9</v>
      </c>
      <c r="P50" s="53">
        <v>16.899999999999999</v>
      </c>
      <c r="Q50" s="53">
        <v>0.3</v>
      </c>
      <c r="R50" s="54">
        <v>422</v>
      </c>
      <c r="S50" s="54">
        <v>422</v>
      </c>
      <c r="T50" s="54">
        <v>420</v>
      </c>
      <c r="U50" s="54">
        <v>420</v>
      </c>
      <c r="V50" s="55">
        <f t="shared" si="0"/>
        <v>0.1</v>
      </c>
      <c r="W50" s="55">
        <f t="shared" si="1"/>
        <v>0.25</v>
      </c>
      <c r="X50" s="55">
        <f t="shared" si="2"/>
        <v>6.833333333333333</v>
      </c>
      <c r="Y50" s="56">
        <f t="shared" si="3"/>
        <v>6.0333333333333323</v>
      </c>
      <c r="Z50" s="693"/>
      <c r="AA50" s="696"/>
      <c r="AB50" s="696"/>
      <c r="AC50" s="696"/>
      <c r="AD50" s="696"/>
      <c r="AE50" s="696"/>
      <c r="AF50" s="696"/>
      <c r="AG50" s="696"/>
      <c r="AH50" s="696"/>
      <c r="AI50" s="704"/>
      <c r="AJ50" s="704"/>
    </row>
    <row r="51" spans="1:36" ht="15.75" x14ac:dyDescent="0.25">
      <c r="A51" s="708"/>
      <c r="B51" s="716"/>
      <c r="C51" s="701"/>
      <c r="D51" s="701"/>
      <c r="E51" s="57" t="s">
        <v>238</v>
      </c>
      <c r="F51" s="57">
        <v>0</v>
      </c>
      <c r="G51" s="57">
        <v>0.8</v>
      </c>
      <c r="H51" s="57">
        <v>0.8</v>
      </c>
      <c r="I51" s="57">
        <v>0</v>
      </c>
      <c r="J51" s="57">
        <v>0</v>
      </c>
      <c r="K51" s="57">
        <v>0.8</v>
      </c>
      <c r="L51" s="57">
        <v>0</v>
      </c>
      <c r="M51" s="57">
        <v>0.5</v>
      </c>
      <c r="N51" s="57">
        <v>9.5</v>
      </c>
      <c r="O51" s="57">
        <v>0</v>
      </c>
      <c r="P51" s="57">
        <v>0.6</v>
      </c>
      <c r="Q51" s="57">
        <v>10.5</v>
      </c>
      <c r="R51" s="58">
        <v>422</v>
      </c>
      <c r="S51" s="58">
        <v>422</v>
      </c>
      <c r="T51" s="58">
        <v>420</v>
      </c>
      <c r="U51" s="58">
        <v>420</v>
      </c>
      <c r="V51" s="55">
        <f t="shared" si="0"/>
        <v>0.8</v>
      </c>
      <c r="W51" s="55">
        <f t="shared" si="1"/>
        <v>0.8</v>
      </c>
      <c r="X51" s="55">
        <f t="shared" si="2"/>
        <v>5</v>
      </c>
      <c r="Y51" s="56">
        <f t="shared" si="3"/>
        <v>5.55</v>
      </c>
      <c r="Z51" s="693"/>
      <c r="AA51" s="696"/>
      <c r="AB51" s="696"/>
      <c r="AC51" s="696"/>
      <c r="AD51" s="696"/>
      <c r="AE51" s="696"/>
      <c r="AF51" s="696"/>
      <c r="AG51" s="696"/>
      <c r="AH51" s="696"/>
      <c r="AI51" s="704"/>
      <c r="AJ51" s="704"/>
    </row>
    <row r="52" spans="1:36" ht="15.75" x14ac:dyDescent="0.25">
      <c r="A52" s="708"/>
      <c r="B52" s="716"/>
      <c r="C52" s="701"/>
      <c r="D52" s="701"/>
      <c r="E52" s="53" t="s">
        <v>239</v>
      </c>
      <c r="F52" s="53"/>
      <c r="G52" s="53"/>
      <c r="H52" s="53"/>
      <c r="I52" s="53"/>
      <c r="J52" s="53"/>
      <c r="K52" s="53"/>
      <c r="L52" s="53">
        <v>0</v>
      </c>
      <c r="M52" s="53">
        <v>0</v>
      </c>
      <c r="N52" s="53">
        <v>0</v>
      </c>
      <c r="O52" s="53">
        <v>0.2</v>
      </c>
      <c r="P52" s="53">
        <v>0.2</v>
      </c>
      <c r="Q52" s="53">
        <v>0.2</v>
      </c>
      <c r="R52" s="54"/>
      <c r="S52" s="54"/>
      <c r="T52" s="54">
        <v>420</v>
      </c>
      <c r="U52" s="54">
        <v>420</v>
      </c>
      <c r="V52" s="55">
        <f t="shared" si="0"/>
        <v>0</v>
      </c>
      <c r="W52" s="55">
        <f t="shared" si="1"/>
        <v>0</v>
      </c>
      <c r="X52" s="55">
        <f t="shared" si="2"/>
        <v>0</v>
      </c>
      <c r="Y52" s="56">
        <f t="shared" si="3"/>
        <v>0.20000000000000004</v>
      </c>
      <c r="Z52" s="693"/>
      <c r="AA52" s="696"/>
      <c r="AB52" s="696"/>
      <c r="AC52" s="696"/>
      <c r="AD52" s="696"/>
      <c r="AE52" s="696"/>
      <c r="AF52" s="696"/>
      <c r="AG52" s="696"/>
      <c r="AH52" s="696"/>
      <c r="AI52" s="704"/>
      <c r="AJ52" s="704"/>
    </row>
    <row r="53" spans="1:36" ht="15.75" x14ac:dyDescent="0.25">
      <c r="A53" s="708"/>
      <c r="B53" s="716"/>
      <c r="C53" s="701"/>
      <c r="D53" s="701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  <c r="S53" s="58"/>
      <c r="T53" s="58"/>
      <c r="U53" s="58"/>
      <c r="V53" s="55">
        <f t="shared" si="0"/>
        <v>0</v>
      </c>
      <c r="W53" s="55">
        <f t="shared" si="1"/>
        <v>0</v>
      </c>
      <c r="X53" s="55">
        <f t="shared" si="2"/>
        <v>0</v>
      </c>
      <c r="Y53" s="56">
        <f t="shared" si="3"/>
        <v>0</v>
      </c>
      <c r="Z53" s="693"/>
      <c r="AA53" s="696"/>
      <c r="AB53" s="696"/>
      <c r="AC53" s="696"/>
      <c r="AD53" s="696"/>
      <c r="AE53" s="696"/>
      <c r="AF53" s="696"/>
      <c r="AG53" s="696"/>
      <c r="AH53" s="696"/>
      <c r="AI53" s="704"/>
      <c r="AJ53" s="704"/>
    </row>
    <row r="54" spans="1:36" ht="15.75" x14ac:dyDescent="0.25">
      <c r="A54" s="708"/>
      <c r="B54" s="716"/>
      <c r="C54" s="701"/>
      <c r="D54" s="701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4"/>
      <c r="S54" s="54"/>
      <c r="T54" s="54"/>
      <c r="U54" s="54"/>
      <c r="V54" s="55">
        <f t="shared" si="0"/>
        <v>0</v>
      </c>
      <c r="W54" s="55">
        <f t="shared" si="1"/>
        <v>0</v>
      </c>
      <c r="X54" s="55">
        <f t="shared" si="2"/>
        <v>0</v>
      </c>
      <c r="Y54" s="56">
        <f t="shared" si="3"/>
        <v>0</v>
      </c>
      <c r="Z54" s="693"/>
      <c r="AA54" s="696"/>
      <c r="AB54" s="696"/>
      <c r="AC54" s="696"/>
      <c r="AD54" s="696"/>
      <c r="AE54" s="696"/>
      <c r="AF54" s="696"/>
      <c r="AG54" s="696"/>
      <c r="AH54" s="696"/>
      <c r="AI54" s="704"/>
      <c r="AJ54" s="704"/>
    </row>
    <row r="55" spans="1:36" ht="15.75" x14ac:dyDescent="0.25">
      <c r="A55" s="708"/>
      <c r="B55" s="716"/>
      <c r="C55" s="701"/>
      <c r="D55" s="701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  <c r="S55" s="58"/>
      <c r="T55" s="58"/>
      <c r="U55" s="58"/>
      <c r="V55" s="55">
        <f t="shared" si="0"/>
        <v>0</v>
      </c>
      <c r="W55" s="55">
        <f t="shared" si="1"/>
        <v>0</v>
      </c>
      <c r="X55" s="55">
        <f t="shared" si="2"/>
        <v>0</v>
      </c>
      <c r="Y55" s="56">
        <f t="shared" si="3"/>
        <v>0</v>
      </c>
      <c r="Z55" s="693"/>
      <c r="AA55" s="696"/>
      <c r="AB55" s="696"/>
      <c r="AC55" s="696"/>
      <c r="AD55" s="696"/>
      <c r="AE55" s="696"/>
      <c r="AF55" s="696"/>
      <c r="AG55" s="696"/>
      <c r="AH55" s="696"/>
      <c r="AI55" s="704"/>
      <c r="AJ55" s="704"/>
    </row>
    <row r="56" spans="1:36" ht="16.5" thickBot="1" x14ac:dyDescent="0.3">
      <c r="A56" s="709"/>
      <c r="B56" s="717"/>
      <c r="C56" s="702"/>
      <c r="D56" s="70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  <c r="S56" s="60"/>
      <c r="T56" s="60"/>
      <c r="U56" s="60"/>
      <c r="V56" s="61">
        <f t="shared" si="0"/>
        <v>0</v>
      </c>
      <c r="W56" s="61">
        <f t="shared" si="1"/>
        <v>0</v>
      </c>
      <c r="X56" s="61">
        <f t="shared" si="2"/>
        <v>0</v>
      </c>
      <c r="Y56" s="62">
        <f t="shared" si="3"/>
        <v>0</v>
      </c>
      <c r="Z56" s="694"/>
      <c r="AA56" s="697"/>
      <c r="AB56" s="697"/>
      <c r="AC56" s="697"/>
      <c r="AD56" s="697"/>
      <c r="AE56" s="697"/>
      <c r="AF56" s="697"/>
      <c r="AG56" s="697"/>
      <c r="AH56" s="697"/>
      <c r="AI56" s="705"/>
      <c r="AJ56" s="705"/>
    </row>
    <row r="57" spans="1:36" ht="15.75" x14ac:dyDescent="0.25">
      <c r="A57" s="707">
        <v>7</v>
      </c>
      <c r="B57" s="715" t="s">
        <v>240</v>
      </c>
      <c r="C57" s="700" t="s">
        <v>104</v>
      </c>
      <c r="D57" s="700">
        <f>250*0.9</f>
        <v>225</v>
      </c>
      <c r="E57" s="50" t="s">
        <v>223</v>
      </c>
      <c r="F57" s="50">
        <v>0.3</v>
      </c>
      <c r="G57" s="50">
        <v>1</v>
      </c>
      <c r="H57" s="50">
        <v>0.1</v>
      </c>
      <c r="I57" s="50">
        <v>0.1</v>
      </c>
      <c r="J57" s="50">
        <v>0.1</v>
      </c>
      <c r="K57" s="50">
        <v>0.2</v>
      </c>
      <c r="L57" s="50">
        <v>40.4</v>
      </c>
      <c r="M57" s="50">
        <v>43.8</v>
      </c>
      <c r="N57" s="50">
        <v>41.3</v>
      </c>
      <c r="O57" s="50">
        <v>40.4</v>
      </c>
      <c r="P57" s="50">
        <v>44.2</v>
      </c>
      <c r="Q57" s="50">
        <v>41.2</v>
      </c>
      <c r="R57" s="161">
        <v>405</v>
      </c>
      <c r="S57" s="161">
        <v>405</v>
      </c>
      <c r="T57" s="161">
        <v>402</v>
      </c>
      <c r="U57" s="161">
        <v>402</v>
      </c>
      <c r="V57" s="51">
        <f t="shared" si="0"/>
        <v>0.46666666666666673</v>
      </c>
      <c r="W57" s="51">
        <f t="shared" si="1"/>
        <v>0.13333333333333333</v>
      </c>
      <c r="X57" s="51">
        <f t="shared" si="2"/>
        <v>41.833333333333329</v>
      </c>
      <c r="Y57" s="52">
        <f t="shared" si="3"/>
        <v>41.93333333333333</v>
      </c>
      <c r="Z57" s="692">
        <f>SUM(V57:V64)</f>
        <v>92.933333333333337</v>
      </c>
      <c r="AA57" s="695">
        <f>SUM(W57:W64)</f>
        <v>95.899999999999991</v>
      </c>
      <c r="AB57" s="695">
        <f>SUM(X57:X64)</f>
        <v>221.43333333333331</v>
      </c>
      <c r="AC57" s="695">
        <f>SUM(Y57:Y64)</f>
        <v>184.2</v>
      </c>
      <c r="AD57" s="706">
        <f t="shared" ref="AD57" si="15">Z57*0.38*0.9*SQRT(3)</f>
        <v>55.050117227123138</v>
      </c>
      <c r="AE57" s="706">
        <f t="shared" si="13"/>
        <v>56.807455976482522</v>
      </c>
      <c r="AF57" s="706">
        <f t="shared" si="13"/>
        <v>131.16855406735255</v>
      </c>
      <c r="AG57" s="706">
        <f t="shared" si="13"/>
        <v>109.11296549393201</v>
      </c>
      <c r="AH57" s="695">
        <f>MAX(Z57:AC64)</f>
        <v>221.43333333333331</v>
      </c>
      <c r="AI57" s="703">
        <f t="shared" ref="AI57" si="16">AH57*0.38*0.9*SQRT(3)</f>
        <v>131.16855406735255</v>
      </c>
      <c r="AJ57" s="703">
        <f>D57-AI57</f>
        <v>93.831445932647455</v>
      </c>
    </row>
    <row r="58" spans="1:36" ht="15.75" x14ac:dyDescent="0.25">
      <c r="A58" s="708"/>
      <c r="B58" s="716"/>
      <c r="C58" s="701"/>
      <c r="D58" s="701"/>
      <c r="E58" s="53" t="s">
        <v>241</v>
      </c>
      <c r="F58" s="53">
        <v>50.6</v>
      </c>
      <c r="G58" s="53">
        <v>36.6</v>
      </c>
      <c r="H58" s="53">
        <v>46.3</v>
      </c>
      <c r="I58" s="53">
        <v>60.9</v>
      </c>
      <c r="J58" s="53">
        <v>27.3</v>
      </c>
      <c r="K58" s="53">
        <v>43.5</v>
      </c>
      <c r="L58" s="53">
        <v>92.3</v>
      </c>
      <c r="M58" s="53">
        <v>107.9</v>
      </c>
      <c r="N58" s="53">
        <v>120</v>
      </c>
      <c r="O58" s="53">
        <v>56.2</v>
      </c>
      <c r="P58" s="53">
        <v>65.400000000000006</v>
      </c>
      <c r="Q58" s="53">
        <v>83.9</v>
      </c>
      <c r="R58" s="54">
        <v>405</v>
      </c>
      <c r="S58" s="54">
        <v>405</v>
      </c>
      <c r="T58" s="54">
        <v>402</v>
      </c>
      <c r="U58" s="54">
        <v>402</v>
      </c>
      <c r="V58" s="55">
        <f t="shared" si="0"/>
        <v>44.5</v>
      </c>
      <c r="W58" s="55">
        <f t="shared" si="1"/>
        <v>43.9</v>
      </c>
      <c r="X58" s="55">
        <f t="shared" si="2"/>
        <v>106.73333333333333</v>
      </c>
      <c r="Y58" s="56">
        <f t="shared" si="3"/>
        <v>68.5</v>
      </c>
      <c r="Z58" s="693"/>
      <c r="AA58" s="696"/>
      <c r="AB58" s="696"/>
      <c r="AC58" s="696"/>
      <c r="AD58" s="696"/>
      <c r="AE58" s="696"/>
      <c r="AF58" s="696"/>
      <c r="AG58" s="696"/>
      <c r="AH58" s="696"/>
      <c r="AI58" s="704"/>
      <c r="AJ58" s="704"/>
    </row>
    <row r="59" spans="1:36" ht="15.75" x14ac:dyDescent="0.25">
      <c r="A59" s="708"/>
      <c r="B59" s="716"/>
      <c r="C59" s="701"/>
      <c r="D59" s="701"/>
      <c r="E59" s="57" t="s">
        <v>242</v>
      </c>
      <c r="F59" s="57">
        <v>29.6</v>
      </c>
      <c r="G59" s="57">
        <v>23.6</v>
      </c>
      <c r="H59" s="57">
        <v>25.6</v>
      </c>
      <c r="I59" s="57">
        <v>14.1</v>
      </c>
      <c r="J59" s="57">
        <v>48.6</v>
      </c>
      <c r="K59" s="57">
        <v>29.5</v>
      </c>
      <c r="L59" s="57">
        <v>50.1</v>
      </c>
      <c r="M59" s="57">
        <v>47</v>
      </c>
      <c r="N59" s="57">
        <v>33.799999999999997</v>
      </c>
      <c r="O59" s="57">
        <v>54</v>
      </c>
      <c r="P59" s="57">
        <v>48.7</v>
      </c>
      <c r="Q59" s="57">
        <v>38.4</v>
      </c>
      <c r="R59" s="58">
        <v>405</v>
      </c>
      <c r="S59" s="58">
        <v>405</v>
      </c>
      <c r="T59" s="58">
        <v>402</v>
      </c>
      <c r="U59" s="58">
        <v>402</v>
      </c>
      <c r="V59" s="55">
        <f t="shared" si="0"/>
        <v>26.266666666666669</v>
      </c>
      <c r="W59" s="55">
        <f t="shared" si="1"/>
        <v>30.733333333333334</v>
      </c>
      <c r="X59" s="55">
        <f t="shared" si="2"/>
        <v>43.633333333333326</v>
      </c>
      <c r="Y59" s="56">
        <f t="shared" si="3"/>
        <v>47.033333333333331</v>
      </c>
      <c r="Z59" s="693"/>
      <c r="AA59" s="696"/>
      <c r="AB59" s="696"/>
      <c r="AC59" s="696"/>
      <c r="AD59" s="696"/>
      <c r="AE59" s="696"/>
      <c r="AF59" s="696"/>
      <c r="AG59" s="696"/>
      <c r="AH59" s="696"/>
      <c r="AI59" s="704"/>
      <c r="AJ59" s="704"/>
    </row>
    <row r="60" spans="1:36" ht="15.75" x14ac:dyDescent="0.25">
      <c r="A60" s="708"/>
      <c r="B60" s="716"/>
      <c r="C60" s="701"/>
      <c r="D60" s="701"/>
      <c r="E60" s="53" t="s">
        <v>243</v>
      </c>
      <c r="F60" s="53">
        <v>4.3</v>
      </c>
      <c r="G60" s="53">
        <v>27.5</v>
      </c>
      <c r="H60" s="53">
        <v>11.5</v>
      </c>
      <c r="I60" s="53">
        <v>9.9</v>
      </c>
      <c r="J60" s="53">
        <v>17</v>
      </c>
      <c r="K60" s="53">
        <v>19.7</v>
      </c>
      <c r="L60" s="53">
        <v>7.1</v>
      </c>
      <c r="M60" s="53">
        <v>14.8</v>
      </c>
      <c r="N60" s="53">
        <v>17.7</v>
      </c>
      <c r="O60" s="53">
        <v>10.1</v>
      </c>
      <c r="P60" s="53">
        <v>22.2</v>
      </c>
      <c r="Q60" s="53">
        <v>13.1</v>
      </c>
      <c r="R60" s="54">
        <v>405</v>
      </c>
      <c r="S60" s="54">
        <v>405</v>
      </c>
      <c r="T60" s="54">
        <v>402</v>
      </c>
      <c r="U60" s="54">
        <v>402</v>
      </c>
      <c r="V60" s="55">
        <f t="shared" si="0"/>
        <v>14.433333333333332</v>
      </c>
      <c r="W60" s="55">
        <f t="shared" si="1"/>
        <v>15.533333333333331</v>
      </c>
      <c r="X60" s="55">
        <f t="shared" si="2"/>
        <v>13.199999999999998</v>
      </c>
      <c r="Y60" s="56">
        <f t="shared" si="3"/>
        <v>15.133333333333333</v>
      </c>
      <c r="Z60" s="693"/>
      <c r="AA60" s="696"/>
      <c r="AB60" s="696"/>
      <c r="AC60" s="696"/>
      <c r="AD60" s="696"/>
      <c r="AE60" s="696"/>
      <c r="AF60" s="696"/>
      <c r="AG60" s="696"/>
      <c r="AH60" s="696"/>
      <c r="AI60" s="704"/>
      <c r="AJ60" s="704"/>
    </row>
    <row r="61" spans="1:36" ht="15.75" x14ac:dyDescent="0.25">
      <c r="A61" s="708"/>
      <c r="B61" s="716"/>
      <c r="C61" s="701"/>
      <c r="D61" s="701"/>
      <c r="E61" s="57" t="s">
        <v>244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8"/>
      <c r="S61" s="58"/>
      <c r="T61" s="58"/>
      <c r="U61" s="58"/>
      <c r="V61" s="55">
        <f t="shared" si="0"/>
        <v>0</v>
      </c>
      <c r="W61" s="55">
        <f t="shared" si="1"/>
        <v>0</v>
      </c>
      <c r="X61" s="55">
        <f t="shared" si="2"/>
        <v>0</v>
      </c>
      <c r="Y61" s="56">
        <f t="shared" si="3"/>
        <v>0</v>
      </c>
      <c r="Z61" s="693"/>
      <c r="AA61" s="696"/>
      <c r="AB61" s="696"/>
      <c r="AC61" s="696"/>
      <c r="AD61" s="696"/>
      <c r="AE61" s="696"/>
      <c r="AF61" s="696"/>
      <c r="AG61" s="696"/>
      <c r="AH61" s="696"/>
      <c r="AI61" s="704"/>
      <c r="AJ61" s="704"/>
    </row>
    <row r="62" spans="1:36" ht="15.75" x14ac:dyDescent="0.25">
      <c r="A62" s="708"/>
      <c r="B62" s="716"/>
      <c r="C62" s="701"/>
      <c r="D62" s="701"/>
      <c r="E62" s="53" t="s">
        <v>245</v>
      </c>
      <c r="F62" s="53">
        <v>8.9</v>
      </c>
      <c r="G62" s="53">
        <v>0.1</v>
      </c>
      <c r="H62" s="53">
        <v>12.8</v>
      </c>
      <c r="I62" s="53">
        <v>3.2</v>
      </c>
      <c r="J62" s="53">
        <v>0</v>
      </c>
      <c r="K62" s="53">
        <v>8</v>
      </c>
      <c r="L62" s="53">
        <v>24</v>
      </c>
      <c r="M62" s="53">
        <v>1.2</v>
      </c>
      <c r="N62" s="53">
        <v>22.9</v>
      </c>
      <c r="O62" s="53">
        <v>16.8</v>
      </c>
      <c r="P62" s="53">
        <v>1.1000000000000001</v>
      </c>
      <c r="Q62" s="53">
        <v>16.899999999999999</v>
      </c>
      <c r="R62" s="54">
        <v>405</v>
      </c>
      <c r="S62" s="54">
        <v>405</v>
      </c>
      <c r="T62" s="54">
        <v>402</v>
      </c>
      <c r="U62" s="54">
        <v>402</v>
      </c>
      <c r="V62" s="55">
        <f t="shared" si="0"/>
        <v>7.2666666666666666</v>
      </c>
      <c r="W62" s="55">
        <f t="shared" si="1"/>
        <v>5.6</v>
      </c>
      <c r="X62" s="55">
        <f t="shared" si="2"/>
        <v>16.033333333333331</v>
      </c>
      <c r="Y62" s="56">
        <f t="shared" si="3"/>
        <v>11.6</v>
      </c>
      <c r="Z62" s="693"/>
      <c r="AA62" s="696"/>
      <c r="AB62" s="696"/>
      <c r="AC62" s="696"/>
      <c r="AD62" s="696"/>
      <c r="AE62" s="696"/>
      <c r="AF62" s="696"/>
      <c r="AG62" s="696"/>
      <c r="AH62" s="696"/>
      <c r="AI62" s="704"/>
      <c r="AJ62" s="704"/>
    </row>
    <row r="63" spans="1:36" ht="15.75" x14ac:dyDescent="0.25">
      <c r="A63" s="708"/>
      <c r="B63" s="716"/>
      <c r="C63" s="701"/>
      <c r="D63" s="701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58"/>
      <c r="T63" s="58"/>
      <c r="U63" s="58"/>
      <c r="V63" s="55">
        <f t="shared" si="0"/>
        <v>0</v>
      </c>
      <c r="W63" s="55">
        <f t="shared" si="1"/>
        <v>0</v>
      </c>
      <c r="X63" s="55">
        <f t="shared" si="2"/>
        <v>0</v>
      </c>
      <c r="Y63" s="56">
        <f t="shared" si="3"/>
        <v>0</v>
      </c>
      <c r="Z63" s="693"/>
      <c r="AA63" s="696"/>
      <c r="AB63" s="696"/>
      <c r="AC63" s="696"/>
      <c r="AD63" s="696"/>
      <c r="AE63" s="696"/>
      <c r="AF63" s="696"/>
      <c r="AG63" s="696"/>
      <c r="AH63" s="696"/>
      <c r="AI63" s="704"/>
      <c r="AJ63" s="704"/>
    </row>
    <row r="64" spans="1:36" ht="16.5" thickBot="1" x14ac:dyDescent="0.3">
      <c r="A64" s="709"/>
      <c r="B64" s="717"/>
      <c r="C64" s="702"/>
      <c r="D64" s="70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/>
      <c r="S64" s="60"/>
      <c r="T64" s="60"/>
      <c r="U64" s="60"/>
      <c r="V64" s="61">
        <f t="shared" si="0"/>
        <v>0</v>
      </c>
      <c r="W64" s="61">
        <f t="shared" si="1"/>
        <v>0</v>
      </c>
      <c r="X64" s="61">
        <f t="shared" si="2"/>
        <v>0</v>
      </c>
      <c r="Y64" s="62">
        <f t="shared" si="3"/>
        <v>0</v>
      </c>
      <c r="Z64" s="694"/>
      <c r="AA64" s="697"/>
      <c r="AB64" s="697"/>
      <c r="AC64" s="697"/>
      <c r="AD64" s="697"/>
      <c r="AE64" s="697"/>
      <c r="AF64" s="697"/>
      <c r="AG64" s="697"/>
      <c r="AH64" s="697"/>
      <c r="AI64" s="705"/>
      <c r="AJ64" s="705"/>
    </row>
    <row r="65" spans="1:36" ht="15.75" x14ac:dyDescent="0.25">
      <c r="A65" s="707">
        <v>8</v>
      </c>
      <c r="B65" s="715" t="s">
        <v>92</v>
      </c>
      <c r="C65" s="700" t="s">
        <v>61</v>
      </c>
      <c r="D65" s="700">
        <f>400*0.9</f>
        <v>360</v>
      </c>
      <c r="E65" s="50" t="s">
        <v>216</v>
      </c>
      <c r="F65" s="50">
        <v>25</v>
      </c>
      <c r="G65" s="50">
        <v>18.5</v>
      </c>
      <c r="H65" s="50">
        <v>16.2</v>
      </c>
      <c r="I65" s="50">
        <v>36</v>
      </c>
      <c r="J65" s="50">
        <v>33.6</v>
      </c>
      <c r="K65" s="50">
        <v>13.2</v>
      </c>
      <c r="L65" s="50">
        <v>0.3</v>
      </c>
      <c r="M65" s="50">
        <v>0.1</v>
      </c>
      <c r="N65" s="50">
        <v>3</v>
      </c>
      <c r="O65" s="50">
        <v>0.7</v>
      </c>
      <c r="P65" s="50">
        <v>0.4</v>
      </c>
      <c r="Q65" s="50">
        <v>2.2000000000000002</v>
      </c>
      <c r="R65" s="161">
        <v>387</v>
      </c>
      <c r="S65" s="161">
        <v>387</v>
      </c>
      <c r="T65" s="161">
        <v>389</v>
      </c>
      <c r="U65" s="161">
        <v>389</v>
      </c>
      <c r="V65" s="51">
        <f t="shared" si="0"/>
        <v>19.900000000000002</v>
      </c>
      <c r="W65" s="51">
        <f t="shared" si="1"/>
        <v>27.599999999999998</v>
      </c>
      <c r="X65" s="51">
        <f t="shared" si="2"/>
        <v>1.1333333333333333</v>
      </c>
      <c r="Y65" s="52">
        <f t="shared" si="3"/>
        <v>1.1000000000000001</v>
      </c>
      <c r="Z65" s="692">
        <f>SUM(V65:V70)</f>
        <v>112.5</v>
      </c>
      <c r="AA65" s="695">
        <f>SUM(W65:W70)</f>
        <v>143.73333333333332</v>
      </c>
      <c r="AB65" s="695">
        <f>SUM(X65:X70)</f>
        <v>154.23333333333332</v>
      </c>
      <c r="AC65" s="695">
        <f>SUM(Y65:Y70)</f>
        <v>176.9</v>
      </c>
      <c r="AD65" s="706">
        <f t="shared" ref="AD65" si="17">Z65*0.38*0.9*SQRT(3)</f>
        <v>66.64065482121255</v>
      </c>
      <c r="AE65" s="706">
        <f t="shared" si="13"/>
        <v>85.142075137501777</v>
      </c>
      <c r="AF65" s="706">
        <f t="shared" si="13"/>
        <v>91.361869587481621</v>
      </c>
      <c r="AG65" s="706">
        <f t="shared" si="13"/>
        <v>104.78872744775558</v>
      </c>
      <c r="AH65" s="695">
        <f>MAX(Z65:AC70)</f>
        <v>176.9</v>
      </c>
      <c r="AI65" s="703">
        <f t="shared" ref="AI65" si="18">AH65*0.38*0.9*SQRT(3)</f>
        <v>104.78872744775558</v>
      </c>
      <c r="AJ65" s="703">
        <f>D65-AI65</f>
        <v>255.21127255224442</v>
      </c>
    </row>
    <row r="66" spans="1:36" ht="15.75" x14ac:dyDescent="0.25">
      <c r="A66" s="708"/>
      <c r="B66" s="716"/>
      <c r="C66" s="701"/>
      <c r="D66" s="701"/>
      <c r="E66" s="53" t="s">
        <v>246</v>
      </c>
      <c r="F66" s="53">
        <v>9.8000000000000007</v>
      </c>
      <c r="G66" s="53">
        <v>17.600000000000001</v>
      </c>
      <c r="H66" s="53">
        <v>18</v>
      </c>
      <c r="I66" s="53">
        <v>25.8</v>
      </c>
      <c r="J66" s="53">
        <v>26</v>
      </c>
      <c r="K66" s="53">
        <v>15.2</v>
      </c>
      <c r="L66" s="53">
        <v>20</v>
      </c>
      <c r="M66" s="53">
        <v>43</v>
      </c>
      <c r="N66" s="53">
        <v>21.5</v>
      </c>
      <c r="O66" s="53">
        <v>12.2</v>
      </c>
      <c r="P66" s="53">
        <v>21.9</v>
      </c>
      <c r="Q66" s="53">
        <v>27.9</v>
      </c>
      <c r="R66" s="54">
        <v>387</v>
      </c>
      <c r="S66" s="54">
        <v>387</v>
      </c>
      <c r="T66" s="54">
        <v>389</v>
      </c>
      <c r="U66" s="54">
        <v>389</v>
      </c>
      <c r="V66" s="55">
        <f t="shared" si="0"/>
        <v>15.133333333333335</v>
      </c>
      <c r="W66" s="55">
        <f t="shared" si="1"/>
        <v>22.333333333333332</v>
      </c>
      <c r="X66" s="55">
        <f t="shared" si="2"/>
        <v>28.166666666666668</v>
      </c>
      <c r="Y66" s="56">
        <f t="shared" si="3"/>
        <v>20.666666666666664</v>
      </c>
      <c r="Z66" s="693"/>
      <c r="AA66" s="696"/>
      <c r="AB66" s="696"/>
      <c r="AC66" s="696"/>
      <c r="AD66" s="696"/>
      <c r="AE66" s="696"/>
      <c r="AF66" s="696"/>
      <c r="AG66" s="696"/>
      <c r="AH66" s="696"/>
      <c r="AI66" s="704"/>
      <c r="AJ66" s="704"/>
    </row>
    <row r="67" spans="1:36" ht="15.75" x14ac:dyDescent="0.25">
      <c r="A67" s="708"/>
      <c r="B67" s="716"/>
      <c r="C67" s="701"/>
      <c r="D67" s="701"/>
      <c r="E67" s="57" t="s">
        <v>247</v>
      </c>
      <c r="F67" s="57">
        <v>10.7</v>
      </c>
      <c r="G67" s="57">
        <v>36.1</v>
      </c>
      <c r="H67" s="57">
        <v>29.5</v>
      </c>
      <c r="I67" s="57">
        <v>26.5</v>
      </c>
      <c r="J67" s="57">
        <v>68.099999999999994</v>
      </c>
      <c r="K67" s="57">
        <v>47</v>
      </c>
      <c r="L67" s="57">
        <v>17.600000000000001</v>
      </c>
      <c r="M67" s="57">
        <v>27</v>
      </c>
      <c r="N67" s="57">
        <v>31</v>
      </c>
      <c r="O67" s="57">
        <v>58.6</v>
      </c>
      <c r="P67" s="57">
        <v>44.1</v>
      </c>
      <c r="Q67" s="57">
        <v>45</v>
      </c>
      <c r="R67" s="54">
        <v>387</v>
      </c>
      <c r="S67" s="54">
        <v>387</v>
      </c>
      <c r="T67" s="54">
        <v>389</v>
      </c>
      <c r="U67" s="54">
        <v>389</v>
      </c>
      <c r="V67" s="55">
        <f t="shared" si="0"/>
        <v>25.433333333333334</v>
      </c>
      <c r="W67" s="55">
        <f t="shared" si="1"/>
        <v>47.199999999999996</v>
      </c>
      <c r="X67" s="55">
        <f t="shared" si="2"/>
        <v>25.2</v>
      </c>
      <c r="Y67" s="56">
        <f t="shared" si="3"/>
        <v>49.233333333333327</v>
      </c>
      <c r="Z67" s="693"/>
      <c r="AA67" s="696"/>
      <c r="AB67" s="696"/>
      <c r="AC67" s="696"/>
      <c r="AD67" s="696"/>
      <c r="AE67" s="696"/>
      <c r="AF67" s="696"/>
      <c r="AG67" s="696"/>
      <c r="AH67" s="696"/>
      <c r="AI67" s="704"/>
      <c r="AJ67" s="704"/>
    </row>
    <row r="68" spans="1:36" ht="15.75" x14ac:dyDescent="0.25">
      <c r="A68" s="708"/>
      <c r="B68" s="716"/>
      <c r="C68" s="701"/>
      <c r="D68" s="701"/>
      <c r="E68" s="53" t="s">
        <v>248</v>
      </c>
      <c r="F68" s="53">
        <v>74.3</v>
      </c>
      <c r="G68" s="53">
        <v>49.3</v>
      </c>
      <c r="H68" s="53">
        <v>32.5</v>
      </c>
      <c r="I68" s="53">
        <v>63.8</v>
      </c>
      <c r="J68" s="53">
        <v>49.6</v>
      </c>
      <c r="K68" s="53">
        <v>26.4</v>
      </c>
      <c r="L68" s="53">
        <v>88</v>
      </c>
      <c r="M68" s="53">
        <v>81.7</v>
      </c>
      <c r="N68" s="53">
        <v>97</v>
      </c>
      <c r="O68" s="53">
        <v>95.6</v>
      </c>
      <c r="P68" s="53">
        <v>63.4</v>
      </c>
      <c r="Q68" s="53">
        <v>84.2</v>
      </c>
      <c r="R68" s="54">
        <v>387</v>
      </c>
      <c r="S68" s="54">
        <v>387</v>
      </c>
      <c r="T68" s="54">
        <v>389</v>
      </c>
      <c r="U68" s="54">
        <v>389</v>
      </c>
      <c r="V68" s="55">
        <f t="shared" si="0"/>
        <v>52.033333333333331</v>
      </c>
      <c r="W68" s="55">
        <f t="shared" si="1"/>
        <v>46.6</v>
      </c>
      <c r="X68" s="55">
        <f t="shared" si="2"/>
        <v>88.899999999999991</v>
      </c>
      <c r="Y68" s="56">
        <f t="shared" si="3"/>
        <v>81.066666666666663</v>
      </c>
      <c r="Z68" s="693"/>
      <c r="AA68" s="696"/>
      <c r="AB68" s="696"/>
      <c r="AC68" s="696"/>
      <c r="AD68" s="696"/>
      <c r="AE68" s="696"/>
      <c r="AF68" s="696"/>
      <c r="AG68" s="696"/>
      <c r="AH68" s="696"/>
      <c r="AI68" s="704"/>
      <c r="AJ68" s="704"/>
    </row>
    <row r="69" spans="1:36" ht="15.75" x14ac:dyDescent="0.25">
      <c r="A69" s="708"/>
      <c r="B69" s="716"/>
      <c r="C69" s="701"/>
      <c r="D69" s="701"/>
      <c r="E69" s="57" t="s">
        <v>1073</v>
      </c>
      <c r="F69" s="57"/>
      <c r="G69" s="57"/>
      <c r="H69" s="57"/>
      <c r="I69" s="57"/>
      <c r="J69" s="57"/>
      <c r="K69" s="57"/>
      <c r="L69" s="57">
        <v>9.9</v>
      </c>
      <c r="M69" s="57">
        <v>16</v>
      </c>
      <c r="N69" s="57">
        <v>6.6</v>
      </c>
      <c r="O69" s="57">
        <v>27.5</v>
      </c>
      <c r="P69" s="57">
        <v>31.9</v>
      </c>
      <c r="Q69" s="57">
        <v>15.1</v>
      </c>
      <c r="R69" s="58"/>
      <c r="S69" s="58"/>
      <c r="T69" s="58">
        <v>389</v>
      </c>
      <c r="U69" s="58">
        <v>389</v>
      </c>
      <c r="V69" s="55">
        <f t="shared" si="0"/>
        <v>0</v>
      </c>
      <c r="W69" s="55">
        <f t="shared" si="1"/>
        <v>0</v>
      </c>
      <c r="X69" s="55">
        <f t="shared" si="2"/>
        <v>10.833333333333334</v>
      </c>
      <c r="Y69" s="56">
        <f t="shared" si="3"/>
        <v>24.833333333333332</v>
      </c>
      <c r="Z69" s="693"/>
      <c r="AA69" s="696"/>
      <c r="AB69" s="696"/>
      <c r="AC69" s="696"/>
      <c r="AD69" s="696"/>
      <c r="AE69" s="696"/>
      <c r="AF69" s="696"/>
      <c r="AG69" s="696"/>
      <c r="AH69" s="696"/>
      <c r="AI69" s="704"/>
      <c r="AJ69" s="704"/>
    </row>
    <row r="70" spans="1:36" ht="16.5" thickBot="1" x14ac:dyDescent="0.3">
      <c r="A70" s="709"/>
      <c r="B70" s="717"/>
      <c r="C70" s="702"/>
      <c r="D70" s="702"/>
      <c r="E70" s="59" t="s">
        <v>1074</v>
      </c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60"/>
      <c r="S70" s="60"/>
      <c r="T70" s="60"/>
      <c r="U70" s="60"/>
      <c r="V70" s="61">
        <f t="shared" si="0"/>
        <v>0</v>
      </c>
      <c r="W70" s="61">
        <f t="shared" si="1"/>
        <v>0</v>
      </c>
      <c r="X70" s="61">
        <f t="shared" si="2"/>
        <v>0</v>
      </c>
      <c r="Y70" s="62">
        <f t="shared" si="3"/>
        <v>0</v>
      </c>
      <c r="Z70" s="694"/>
      <c r="AA70" s="697"/>
      <c r="AB70" s="697"/>
      <c r="AC70" s="697"/>
      <c r="AD70" s="697"/>
      <c r="AE70" s="697"/>
      <c r="AF70" s="697"/>
      <c r="AG70" s="697"/>
      <c r="AH70" s="697"/>
      <c r="AI70" s="705"/>
      <c r="AJ70" s="705"/>
    </row>
    <row r="71" spans="1:36" ht="15.75" x14ac:dyDescent="0.25">
      <c r="A71" s="707">
        <v>9</v>
      </c>
      <c r="B71" s="715" t="s">
        <v>249</v>
      </c>
      <c r="C71" s="700" t="s">
        <v>104</v>
      </c>
      <c r="D71" s="700">
        <f>250*0.9</f>
        <v>225</v>
      </c>
      <c r="E71" s="50" t="s">
        <v>250</v>
      </c>
      <c r="F71" s="50">
        <v>11.6</v>
      </c>
      <c r="G71" s="50">
        <v>4.3</v>
      </c>
      <c r="H71" s="50">
        <v>19.899999999999999</v>
      </c>
      <c r="I71" s="50">
        <v>19.600000000000001</v>
      </c>
      <c r="J71" s="50">
        <v>11.4</v>
      </c>
      <c r="K71" s="50">
        <v>12</v>
      </c>
      <c r="L71" s="50">
        <v>37.200000000000003</v>
      </c>
      <c r="M71" s="50">
        <v>23.7</v>
      </c>
      <c r="N71" s="50">
        <v>0</v>
      </c>
      <c r="O71" s="50">
        <v>13.3</v>
      </c>
      <c r="P71" s="50">
        <v>14</v>
      </c>
      <c r="Q71" s="50">
        <v>2.7</v>
      </c>
      <c r="R71" s="161">
        <v>396</v>
      </c>
      <c r="S71" s="161">
        <v>396</v>
      </c>
      <c r="T71" s="161">
        <v>399</v>
      </c>
      <c r="U71" s="161">
        <v>399</v>
      </c>
      <c r="V71" s="51">
        <f t="shared" si="0"/>
        <v>11.933333333333332</v>
      </c>
      <c r="W71" s="51">
        <f t="shared" si="1"/>
        <v>14.333333333333334</v>
      </c>
      <c r="X71" s="51">
        <f t="shared" si="2"/>
        <v>30.450000000000003</v>
      </c>
      <c r="Y71" s="52">
        <f t="shared" si="3"/>
        <v>10</v>
      </c>
      <c r="Z71" s="692">
        <f>SUM(V71:V78)</f>
        <v>69.36666666666666</v>
      </c>
      <c r="AA71" s="695">
        <f>SUM(W71:W78)</f>
        <v>89.13333333333334</v>
      </c>
      <c r="AB71" s="695">
        <f>SUM(X71:X78)</f>
        <v>116.09666666666666</v>
      </c>
      <c r="AC71" s="695">
        <f>SUM(Y71:Y78)</f>
        <v>159.86666666666667</v>
      </c>
      <c r="AD71" s="706">
        <f t="shared" ref="AD71" si="19">Z71*0.38*0.9*SQRT(3)</f>
        <v>41.090134128279495</v>
      </c>
      <c r="AE71" s="706">
        <f t="shared" si="13"/>
        <v>52.799143997606635</v>
      </c>
      <c r="AF71" s="706">
        <f t="shared" si="13"/>
        <v>68.77118123757073</v>
      </c>
      <c r="AG71" s="706">
        <f t="shared" si="13"/>
        <v>94.698838673343829</v>
      </c>
      <c r="AH71" s="695">
        <f>MAX(Z71:AC78)</f>
        <v>159.86666666666667</v>
      </c>
      <c r="AI71" s="703">
        <f t="shared" ref="AI71" si="20">AH71*0.38*0.9*SQRT(3)</f>
        <v>94.698838673343829</v>
      </c>
      <c r="AJ71" s="703">
        <f>D71-AI71</f>
        <v>130.30116132665617</v>
      </c>
    </row>
    <row r="72" spans="1:36" ht="15.75" x14ac:dyDescent="0.25">
      <c r="A72" s="708"/>
      <c r="B72" s="716"/>
      <c r="C72" s="701"/>
      <c r="D72" s="701"/>
      <c r="E72" s="53" t="s">
        <v>251</v>
      </c>
      <c r="F72" s="53">
        <v>53</v>
      </c>
      <c r="G72" s="53">
        <v>42.8</v>
      </c>
      <c r="H72" s="53">
        <v>15</v>
      </c>
      <c r="I72" s="53">
        <v>51.6</v>
      </c>
      <c r="J72" s="53">
        <v>54.3</v>
      </c>
      <c r="K72" s="53">
        <v>18.7</v>
      </c>
      <c r="L72" s="53">
        <v>69</v>
      </c>
      <c r="M72" s="53">
        <v>40</v>
      </c>
      <c r="N72" s="53">
        <v>48.5</v>
      </c>
      <c r="O72" s="53">
        <v>103.6</v>
      </c>
      <c r="P72" s="53">
        <v>68.3</v>
      </c>
      <c r="Q72" s="53">
        <v>61</v>
      </c>
      <c r="R72" s="54">
        <v>396</v>
      </c>
      <c r="S72" s="54">
        <v>396</v>
      </c>
      <c r="T72" s="54">
        <v>399</v>
      </c>
      <c r="U72" s="54">
        <v>399</v>
      </c>
      <c r="V72" s="55">
        <f t="shared" si="0"/>
        <v>36.93333333333333</v>
      </c>
      <c r="W72" s="55">
        <f t="shared" si="1"/>
        <v>41.533333333333339</v>
      </c>
      <c r="X72" s="55">
        <f t="shared" si="2"/>
        <v>52.5</v>
      </c>
      <c r="Y72" s="56">
        <f t="shared" si="3"/>
        <v>77.633333333333326</v>
      </c>
      <c r="Z72" s="693"/>
      <c r="AA72" s="696"/>
      <c r="AB72" s="696"/>
      <c r="AC72" s="696"/>
      <c r="AD72" s="696"/>
      <c r="AE72" s="696"/>
      <c r="AF72" s="696"/>
      <c r="AG72" s="696"/>
      <c r="AH72" s="696"/>
      <c r="AI72" s="704"/>
      <c r="AJ72" s="704"/>
    </row>
    <row r="73" spans="1:36" ht="15.75" x14ac:dyDescent="0.25">
      <c r="A73" s="708"/>
      <c r="B73" s="716"/>
      <c r="C73" s="701"/>
      <c r="D73" s="701"/>
      <c r="E73" s="57" t="s">
        <v>252</v>
      </c>
      <c r="F73" s="57">
        <v>1.6</v>
      </c>
      <c r="G73" s="57">
        <v>6.3</v>
      </c>
      <c r="H73" s="57">
        <v>3</v>
      </c>
      <c r="I73" s="57">
        <v>3.6</v>
      </c>
      <c r="J73" s="57">
        <v>11.5</v>
      </c>
      <c r="K73" s="57">
        <v>2.2000000000000002</v>
      </c>
      <c r="L73" s="57">
        <v>18.100000000000001</v>
      </c>
      <c r="M73" s="57">
        <v>18.899999999999999</v>
      </c>
      <c r="N73" s="57">
        <v>9.1</v>
      </c>
      <c r="O73" s="57">
        <v>32.200000000000003</v>
      </c>
      <c r="P73" s="57">
        <v>36.9</v>
      </c>
      <c r="Q73" s="57">
        <v>41.5</v>
      </c>
      <c r="R73" s="58">
        <v>396</v>
      </c>
      <c r="S73" s="58">
        <v>396</v>
      </c>
      <c r="T73" s="58">
        <v>399</v>
      </c>
      <c r="U73" s="58">
        <v>399</v>
      </c>
      <c r="V73" s="55">
        <f t="shared" si="0"/>
        <v>3.6333333333333333</v>
      </c>
      <c r="W73" s="55">
        <f t="shared" si="1"/>
        <v>5.7666666666666666</v>
      </c>
      <c r="X73" s="55">
        <f t="shared" si="2"/>
        <v>15.366666666666667</v>
      </c>
      <c r="Y73" s="56">
        <f t="shared" si="3"/>
        <v>36.866666666666667</v>
      </c>
      <c r="Z73" s="693"/>
      <c r="AA73" s="696"/>
      <c r="AB73" s="696"/>
      <c r="AC73" s="696"/>
      <c r="AD73" s="696"/>
      <c r="AE73" s="696"/>
      <c r="AF73" s="696"/>
      <c r="AG73" s="696"/>
      <c r="AH73" s="696"/>
      <c r="AI73" s="704"/>
      <c r="AJ73" s="704"/>
    </row>
    <row r="74" spans="1:36" ht="15.75" x14ac:dyDescent="0.25">
      <c r="A74" s="708"/>
      <c r="B74" s="716"/>
      <c r="C74" s="701"/>
      <c r="D74" s="701"/>
      <c r="E74" s="53" t="s">
        <v>230</v>
      </c>
      <c r="F74" s="53">
        <v>4.7</v>
      </c>
      <c r="G74" s="53">
        <v>27.9</v>
      </c>
      <c r="H74" s="53">
        <v>18</v>
      </c>
      <c r="I74" s="53">
        <v>14.1</v>
      </c>
      <c r="J74" s="53">
        <v>22.1</v>
      </c>
      <c r="K74" s="53">
        <v>46.3</v>
      </c>
      <c r="L74" s="53">
        <v>23.8</v>
      </c>
      <c r="M74" s="53">
        <v>15.74</v>
      </c>
      <c r="N74" s="53">
        <v>13.8</v>
      </c>
      <c r="O74" s="53">
        <v>45.2</v>
      </c>
      <c r="P74" s="53">
        <v>26.9</v>
      </c>
      <c r="Q74" s="53">
        <v>34</v>
      </c>
      <c r="R74" s="54">
        <v>396</v>
      </c>
      <c r="S74" s="54">
        <v>396</v>
      </c>
      <c r="T74" s="54">
        <v>399</v>
      </c>
      <c r="U74" s="54">
        <v>399</v>
      </c>
      <c r="V74" s="55">
        <f t="shared" si="0"/>
        <v>16.866666666666667</v>
      </c>
      <c r="W74" s="55">
        <f t="shared" si="1"/>
        <v>27.5</v>
      </c>
      <c r="X74" s="55">
        <f t="shared" si="2"/>
        <v>17.78</v>
      </c>
      <c r="Y74" s="56">
        <f t="shared" si="3"/>
        <v>35.366666666666667</v>
      </c>
      <c r="Z74" s="693"/>
      <c r="AA74" s="696"/>
      <c r="AB74" s="696"/>
      <c r="AC74" s="696"/>
      <c r="AD74" s="696"/>
      <c r="AE74" s="696"/>
      <c r="AF74" s="696"/>
      <c r="AG74" s="696"/>
      <c r="AH74" s="696"/>
      <c r="AI74" s="704"/>
      <c r="AJ74" s="704"/>
    </row>
    <row r="75" spans="1:36" ht="15.75" x14ac:dyDescent="0.25">
      <c r="A75" s="708"/>
      <c r="B75" s="716"/>
      <c r="C75" s="701"/>
      <c r="D75" s="701"/>
      <c r="E75" s="57" t="s">
        <v>253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  <c r="S75" s="58"/>
      <c r="T75" s="58"/>
      <c r="U75" s="58"/>
      <c r="V75" s="55">
        <f t="shared" si="0"/>
        <v>0</v>
      </c>
      <c r="W75" s="55">
        <f t="shared" si="1"/>
        <v>0</v>
      </c>
      <c r="X75" s="55">
        <f t="shared" si="2"/>
        <v>0</v>
      </c>
      <c r="Y75" s="56">
        <f t="shared" si="3"/>
        <v>0</v>
      </c>
      <c r="Z75" s="693"/>
      <c r="AA75" s="696"/>
      <c r="AB75" s="696"/>
      <c r="AC75" s="696"/>
      <c r="AD75" s="696"/>
      <c r="AE75" s="696"/>
      <c r="AF75" s="696"/>
      <c r="AG75" s="696"/>
      <c r="AH75" s="696"/>
      <c r="AI75" s="704"/>
      <c r="AJ75" s="704"/>
    </row>
    <row r="76" spans="1:36" ht="15.75" x14ac:dyDescent="0.25">
      <c r="A76" s="708"/>
      <c r="B76" s="716"/>
      <c r="C76" s="701"/>
      <c r="D76" s="701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4"/>
      <c r="S76" s="54"/>
      <c r="T76" s="54"/>
      <c r="U76" s="54"/>
      <c r="V76" s="55">
        <f t="shared" ref="V76:V139" si="21">IF(AND(F76=0,G76=0,H76=0),0,IF(AND(F76=0,G76=0),H76,IF(AND(F76=0,H76=0),G76,IF(AND(G76=0,H76=0),F76,IF(F76=0,(G76+H76)/2,IF(G76=0,(F76+H76)/2,IF(H76=0,(F76+G76)/2,(F76+G76+H76)/3)))))))</f>
        <v>0</v>
      </c>
      <c r="W76" s="55">
        <f t="shared" ref="W76:W139" si="22">IF(AND(I76=0,J76=0,K76=0),0,IF(AND(I76=0,J76=0),K76,IF(AND(I76=0,K76=0),J76,IF(AND(J76=0,K76=0),I76,IF(I76=0,(J76+K76)/2,IF(J76=0,(I76+K76)/2,IF(K76=0,(I76+J76)/2,(I76+J76+K76)/3)))))))</f>
        <v>0</v>
      </c>
      <c r="X76" s="55">
        <f t="shared" ref="X76:X139" si="23">IF(AND(L76=0,M76=0,N76=0),0,IF(AND(L76=0,M76=0),N76,IF(AND(L76=0,N76=0),M76,IF(AND(M76=0,N76=0),L76,IF(L76=0,(M76+N76)/2,IF(M76=0,(L76+N76)/2,IF(N76=0,(L76+M76)/2,(L76+M76+N76)/3)))))))</f>
        <v>0</v>
      </c>
      <c r="Y76" s="56">
        <f t="shared" ref="Y76:Y139" si="24">IF(AND(O76=0,P76=0,Q76=0),0,IF(AND(O76=0,P76=0),Q76,IF(AND(O76=0,Q76=0),P76,IF(AND(P76=0,Q76=0),O76,IF(O76=0,(P76+Q76)/2,IF(P76=0,(O76+Q76)/2,IF(Q76=0,(O76+P76)/2,(O76+P76+Q76)/3)))))))</f>
        <v>0</v>
      </c>
      <c r="Z76" s="693"/>
      <c r="AA76" s="696"/>
      <c r="AB76" s="696"/>
      <c r="AC76" s="696"/>
      <c r="AD76" s="696"/>
      <c r="AE76" s="696"/>
      <c r="AF76" s="696"/>
      <c r="AG76" s="696"/>
      <c r="AH76" s="696"/>
      <c r="AI76" s="704"/>
      <c r="AJ76" s="704"/>
    </row>
    <row r="77" spans="1:36" ht="15.75" x14ac:dyDescent="0.25">
      <c r="A77" s="708"/>
      <c r="B77" s="716"/>
      <c r="C77" s="701"/>
      <c r="D77" s="701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8"/>
      <c r="S77" s="58"/>
      <c r="T77" s="58"/>
      <c r="U77" s="58"/>
      <c r="V77" s="55">
        <f t="shared" si="21"/>
        <v>0</v>
      </c>
      <c r="W77" s="55">
        <f t="shared" si="22"/>
        <v>0</v>
      </c>
      <c r="X77" s="55">
        <f t="shared" si="23"/>
        <v>0</v>
      </c>
      <c r="Y77" s="56">
        <f t="shared" si="24"/>
        <v>0</v>
      </c>
      <c r="Z77" s="693"/>
      <c r="AA77" s="696"/>
      <c r="AB77" s="696"/>
      <c r="AC77" s="696"/>
      <c r="AD77" s="696"/>
      <c r="AE77" s="696"/>
      <c r="AF77" s="696"/>
      <c r="AG77" s="696"/>
      <c r="AH77" s="696"/>
      <c r="AI77" s="704"/>
      <c r="AJ77" s="704"/>
    </row>
    <row r="78" spans="1:36" ht="16.5" thickBot="1" x14ac:dyDescent="0.3">
      <c r="A78" s="709"/>
      <c r="B78" s="717"/>
      <c r="C78" s="702"/>
      <c r="D78" s="70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60"/>
      <c r="S78" s="60"/>
      <c r="T78" s="60"/>
      <c r="U78" s="60"/>
      <c r="V78" s="61">
        <f t="shared" si="21"/>
        <v>0</v>
      </c>
      <c r="W78" s="61">
        <f t="shared" si="22"/>
        <v>0</v>
      </c>
      <c r="X78" s="61">
        <f t="shared" si="23"/>
        <v>0</v>
      </c>
      <c r="Y78" s="62">
        <f t="shared" si="24"/>
        <v>0</v>
      </c>
      <c r="Z78" s="694"/>
      <c r="AA78" s="697"/>
      <c r="AB78" s="697"/>
      <c r="AC78" s="697"/>
      <c r="AD78" s="697"/>
      <c r="AE78" s="697"/>
      <c r="AF78" s="697"/>
      <c r="AG78" s="697"/>
      <c r="AH78" s="697"/>
      <c r="AI78" s="705"/>
      <c r="AJ78" s="705"/>
    </row>
    <row r="79" spans="1:36" ht="15.75" x14ac:dyDescent="0.25">
      <c r="A79" s="707">
        <v>10</v>
      </c>
      <c r="B79" s="715" t="s">
        <v>203</v>
      </c>
      <c r="C79" s="700" t="s">
        <v>88</v>
      </c>
      <c r="D79" s="700">
        <f>160*0.9</f>
        <v>144</v>
      </c>
      <c r="E79" s="50" t="s">
        <v>254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161"/>
      <c r="S79" s="161"/>
      <c r="T79" s="161"/>
      <c r="U79" s="161"/>
      <c r="V79" s="51">
        <f t="shared" si="21"/>
        <v>0</v>
      </c>
      <c r="W79" s="51">
        <f t="shared" si="22"/>
        <v>0</v>
      </c>
      <c r="X79" s="51">
        <f t="shared" si="23"/>
        <v>0</v>
      </c>
      <c r="Y79" s="52">
        <f t="shared" si="24"/>
        <v>0</v>
      </c>
      <c r="Z79" s="692">
        <f>SUM(V79:V84)</f>
        <v>1.7666666666666664</v>
      </c>
      <c r="AA79" s="695">
        <f>SUM(W79:W84)</f>
        <v>1.7666666666666664</v>
      </c>
      <c r="AB79" s="695">
        <f>SUM(X79:X84)</f>
        <v>1.6000000000000003</v>
      </c>
      <c r="AC79" s="695">
        <f>SUM(Y79:Y84)</f>
        <v>1.6000000000000003</v>
      </c>
      <c r="AD79" s="706">
        <f t="shared" ref="AD79:AG93" si="25">Z79*0.38*0.9*SQRT(3)</f>
        <v>1.0465050979331156</v>
      </c>
      <c r="AE79" s="706">
        <f t="shared" si="25"/>
        <v>1.0465050979331156</v>
      </c>
      <c r="AF79" s="706">
        <f t="shared" si="25"/>
        <v>0.94777820190168982</v>
      </c>
      <c r="AG79" s="706">
        <f t="shared" si="25"/>
        <v>0.94777820190168982</v>
      </c>
      <c r="AH79" s="695">
        <f>MAX(Z79:AC84)</f>
        <v>1.7666666666666664</v>
      </c>
      <c r="AI79" s="703">
        <f t="shared" ref="AI79" si="26">AH79*0.38*0.9*SQRT(3)</f>
        <v>1.0465050979331156</v>
      </c>
      <c r="AJ79" s="703">
        <f>D79-AI79</f>
        <v>142.95349490206689</v>
      </c>
    </row>
    <row r="80" spans="1:36" ht="15.75" x14ac:dyDescent="0.25">
      <c r="A80" s="708"/>
      <c r="B80" s="716"/>
      <c r="C80" s="701"/>
      <c r="D80" s="701"/>
      <c r="E80" s="53" t="s">
        <v>255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4"/>
      <c r="S80" s="54"/>
      <c r="T80" s="54"/>
      <c r="U80" s="54"/>
      <c r="V80" s="55">
        <f t="shared" si="21"/>
        <v>0</v>
      </c>
      <c r="W80" s="55">
        <f t="shared" si="22"/>
        <v>0</v>
      </c>
      <c r="X80" s="55">
        <f t="shared" si="23"/>
        <v>0</v>
      </c>
      <c r="Y80" s="56">
        <f t="shared" si="24"/>
        <v>0</v>
      </c>
      <c r="Z80" s="693"/>
      <c r="AA80" s="696"/>
      <c r="AB80" s="696"/>
      <c r="AC80" s="696"/>
      <c r="AD80" s="696"/>
      <c r="AE80" s="696"/>
      <c r="AF80" s="696"/>
      <c r="AG80" s="696"/>
      <c r="AH80" s="696"/>
      <c r="AI80" s="704"/>
      <c r="AJ80" s="704"/>
    </row>
    <row r="81" spans="1:36" ht="15.75" x14ac:dyDescent="0.25">
      <c r="A81" s="708"/>
      <c r="B81" s="716"/>
      <c r="C81" s="701"/>
      <c r="D81" s="701"/>
      <c r="E81" s="57" t="s">
        <v>256</v>
      </c>
      <c r="F81" s="57">
        <v>0.1</v>
      </c>
      <c r="G81" s="57">
        <v>4.5999999999999996</v>
      </c>
      <c r="H81" s="57">
        <v>0.6</v>
      </c>
      <c r="I81" s="57">
        <v>0.1</v>
      </c>
      <c r="J81" s="57">
        <v>4.5999999999999996</v>
      </c>
      <c r="K81" s="57">
        <v>0.6</v>
      </c>
      <c r="L81" s="57">
        <v>0.6</v>
      </c>
      <c r="M81" s="57">
        <v>2.1</v>
      </c>
      <c r="N81" s="57">
        <v>2.1</v>
      </c>
      <c r="O81" s="57">
        <v>0.6</v>
      </c>
      <c r="P81" s="57">
        <v>2.1</v>
      </c>
      <c r="Q81" s="57">
        <v>2.1</v>
      </c>
      <c r="R81" s="58">
        <v>407</v>
      </c>
      <c r="S81" s="58">
        <v>407</v>
      </c>
      <c r="T81" s="58">
        <v>416</v>
      </c>
      <c r="U81" s="58">
        <v>416</v>
      </c>
      <c r="V81" s="55">
        <f t="shared" si="21"/>
        <v>1.7666666666666664</v>
      </c>
      <c r="W81" s="55">
        <f t="shared" si="22"/>
        <v>1.7666666666666664</v>
      </c>
      <c r="X81" s="55">
        <f t="shared" si="23"/>
        <v>1.6000000000000003</v>
      </c>
      <c r="Y81" s="56">
        <f t="shared" si="24"/>
        <v>1.6000000000000003</v>
      </c>
      <c r="Z81" s="693"/>
      <c r="AA81" s="696"/>
      <c r="AB81" s="696"/>
      <c r="AC81" s="696"/>
      <c r="AD81" s="696"/>
      <c r="AE81" s="696"/>
      <c r="AF81" s="696"/>
      <c r="AG81" s="696"/>
      <c r="AH81" s="696"/>
      <c r="AI81" s="704"/>
      <c r="AJ81" s="704"/>
    </row>
    <row r="82" spans="1:36" ht="15.75" x14ac:dyDescent="0.25">
      <c r="A82" s="708"/>
      <c r="B82" s="716"/>
      <c r="C82" s="701"/>
      <c r="D82" s="701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4"/>
      <c r="S82" s="54"/>
      <c r="T82" s="54"/>
      <c r="U82" s="54"/>
      <c r="V82" s="55">
        <f t="shared" si="21"/>
        <v>0</v>
      </c>
      <c r="W82" s="55">
        <f t="shared" si="22"/>
        <v>0</v>
      </c>
      <c r="X82" s="55">
        <f t="shared" si="23"/>
        <v>0</v>
      </c>
      <c r="Y82" s="56">
        <f t="shared" si="24"/>
        <v>0</v>
      </c>
      <c r="Z82" s="693"/>
      <c r="AA82" s="696"/>
      <c r="AB82" s="696"/>
      <c r="AC82" s="696"/>
      <c r="AD82" s="696"/>
      <c r="AE82" s="696"/>
      <c r="AF82" s="696"/>
      <c r="AG82" s="696"/>
      <c r="AH82" s="696"/>
      <c r="AI82" s="704"/>
      <c r="AJ82" s="704"/>
    </row>
    <row r="83" spans="1:36" ht="15.75" x14ac:dyDescent="0.25">
      <c r="A83" s="708"/>
      <c r="B83" s="716"/>
      <c r="C83" s="701"/>
      <c r="D83" s="701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8"/>
      <c r="S83" s="58"/>
      <c r="T83" s="58"/>
      <c r="U83" s="58"/>
      <c r="V83" s="55">
        <f t="shared" si="21"/>
        <v>0</v>
      </c>
      <c r="W83" s="55">
        <f t="shared" si="22"/>
        <v>0</v>
      </c>
      <c r="X83" s="55">
        <f t="shared" si="23"/>
        <v>0</v>
      </c>
      <c r="Y83" s="56">
        <f t="shared" si="24"/>
        <v>0</v>
      </c>
      <c r="Z83" s="693"/>
      <c r="AA83" s="696"/>
      <c r="AB83" s="696"/>
      <c r="AC83" s="696"/>
      <c r="AD83" s="696"/>
      <c r="AE83" s="696"/>
      <c r="AF83" s="696"/>
      <c r="AG83" s="696"/>
      <c r="AH83" s="696"/>
      <c r="AI83" s="704"/>
      <c r="AJ83" s="704"/>
    </row>
    <row r="84" spans="1:36" ht="16.5" thickBot="1" x14ac:dyDescent="0.3">
      <c r="A84" s="709"/>
      <c r="B84" s="717"/>
      <c r="C84" s="702"/>
      <c r="D84" s="70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60"/>
      <c r="S84" s="60"/>
      <c r="T84" s="60"/>
      <c r="U84" s="60"/>
      <c r="V84" s="61">
        <f t="shared" si="21"/>
        <v>0</v>
      </c>
      <c r="W84" s="61">
        <f t="shared" si="22"/>
        <v>0</v>
      </c>
      <c r="X84" s="61">
        <f t="shared" si="23"/>
        <v>0</v>
      </c>
      <c r="Y84" s="62">
        <f t="shared" si="24"/>
        <v>0</v>
      </c>
      <c r="Z84" s="694"/>
      <c r="AA84" s="697"/>
      <c r="AB84" s="697"/>
      <c r="AC84" s="697"/>
      <c r="AD84" s="697"/>
      <c r="AE84" s="697"/>
      <c r="AF84" s="697"/>
      <c r="AG84" s="697"/>
      <c r="AH84" s="697"/>
      <c r="AI84" s="705"/>
      <c r="AJ84" s="705"/>
    </row>
    <row r="85" spans="1:36" ht="15.75" x14ac:dyDescent="0.25">
      <c r="A85" s="707">
        <v>11</v>
      </c>
      <c r="B85" s="715" t="s">
        <v>103</v>
      </c>
      <c r="C85" s="700" t="s">
        <v>257</v>
      </c>
      <c r="D85" s="700">
        <f>63*0.9</f>
        <v>56.7</v>
      </c>
      <c r="E85" s="50" t="s">
        <v>258</v>
      </c>
      <c r="F85" s="50">
        <v>0.1</v>
      </c>
      <c r="G85" s="50">
        <v>6.3</v>
      </c>
      <c r="H85" s="50">
        <v>3.9</v>
      </c>
      <c r="I85" s="50">
        <v>0.2</v>
      </c>
      <c r="J85" s="50">
        <v>6.3</v>
      </c>
      <c r="K85" s="50">
        <v>0.2</v>
      </c>
      <c r="L85" s="50">
        <v>0.4</v>
      </c>
      <c r="M85" s="50">
        <v>10.199999999999999</v>
      </c>
      <c r="N85" s="50">
        <v>0.1</v>
      </c>
      <c r="O85" s="50">
        <v>0.4</v>
      </c>
      <c r="P85" s="50">
        <v>10</v>
      </c>
      <c r="Q85" s="50">
        <v>0.2</v>
      </c>
      <c r="R85" s="161">
        <v>420</v>
      </c>
      <c r="S85" s="161">
        <v>420</v>
      </c>
      <c r="T85" s="161">
        <v>435</v>
      </c>
      <c r="U85" s="161">
        <v>435</v>
      </c>
      <c r="V85" s="51">
        <f t="shared" si="21"/>
        <v>3.4333333333333331</v>
      </c>
      <c r="W85" s="51">
        <f t="shared" si="22"/>
        <v>2.2333333333333334</v>
      </c>
      <c r="X85" s="51">
        <f t="shared" si="23"/>
        <v>3.5666666666666664</v>
      </c>
      <c r="Y85" s="52">
        <f t="shared" si="24"/>
        <v>3.5333333333333332</v>
      </c>
      <c r="Z85" s="692">
        <f>SUM(V85:V88)</f>
        <v>11.516666666666666</v>
      </c>
      <c r="AA85" s="695">
        <f>SUM(W85:W88)</f>
        <v>12.133333333333333</v>
      </c>
      <c r="AB85" s="695">
        <f>SUM(X85:X88)</f>
        <v>7.7666666666666666</v>
      </c>
      <c r="AC85" s="695">
        <f>SUM(Y85:Y88)</f>
        <v>7.7333333333333334</v>
      </c>
      <c r="AD85" s="706">
        <f t="shared" ref="AD85" si="27">Z85*0.38*0.9*SQRT(3)</f>
        <v>6.8220285157715361</v>
      </c>
      <c r="AE85" s="706">
        <f t="shared" si="25"/>
        <v>7.1873180310878135</v>
      </c>
      <c r="AF85" s="706">
        <f t="shared" si="25"/>
        <v>4.6006733550644521</v>
      </c>
      <c r="AG85" s="706">
        <f t="shared" si="25"/>
        <v>4.5809279758581667</v>
      </c>
      <c r="AH85" s="695">
        <f>MAX(Z85:AC88)</f>
        <v>12.133333333333333</v>
      </c>
      <c r="AI85" s="703">
        <f t="shared" ref="AI85" si="28">AH85*0.38*0.9*SQRT(3)</f>
        <v>7.1873180310878135</v>
      </c>
      <c r="AJ85" s="703">
        <f>D85-AI85</f>
        <v>49.51268196891219</v>
      </c>
    </row>
    <row r="86" spans="1:36" ht="15.75" x14ac:dyDescent="0.25">
      <c r="A86" s="708"/>
      <c r="B86" s="716"/>
      <c r="C86" s="701"/>
      <c r="D86" s="701"/>
      <c r="E86" s="53" t="s">
        <v>259</v>
      </c>
      <c r="F86" s="53">
        <v>3.6</v>
      </c>
      <c r="G86" s="53">
        <v>6.8</v>
      </c>
      <c r="H86" s="53">
        <v>4.0999999999999996</v>
      </c>
      <c r="I86" s="53">
        <v>2.7</v>
      </c>
      <c r="J86" s="53">
        <v>3.8</v>
      </c>
      <c r="K86" s="53">
        <v>4</v>
      </c>
      <c r="L86" s="53">
        <v>6</v>
      </c>
      <c r="M86" s="53">
        <v>2.6</v>
      </c>
      <c r="N86" s="53">
        <v>4</v>
      </c>
      <c r="O86" s="53">
        <v>6</v>
      </c>
      <c r="P86" s="53">
        <v>2.6</v>
      </c>
      <c r="Q86" s="53">
        <v>4</v>
      </c>
      <c r="R86" s="54">
        <v>420</v>
      </c>
      <c r="S86" s="54">
        <v>420</v>
      </c>
      <c r="T86" s="54">
        <v>435</v>
      </c>
      <c r="U86" s="54">
        <v>435</v>
      </c>
      <c r="V86" s="55">
        <f t="shared" si="21"/>
        <v>4.833333333333333</v>
      </c>
      <c r="W86" s="55">
        <f t="shared" si="22"/>
        <v>3.5</v>
      </c>
      <c r="X86" s="55">
        <f t="shared" si="23"/>
        <v>4.2</v>
      </c>
      <c r="Y86" s="56">
        <f t="shared" si="24"/>
        <v>4.2</v>
      </c>
      <c r="Z86" s="693"/>
      <c r="AA86" s="696"/>
      <c r="AB86" s="696"/>
      <c r="AC86" s="696"/>
      <c r="AD86" s="696"/>
      <c r="AE86" s="696"/>
      <c r="AF86" s="696"/>
      <c r="AG86" s="696"/>
      <c r="AH86" s="696"/>
      <c r="AI86" s="704"/>
      <c r="AJ86" s="704"/>
    </row>
    <row r="87" spans="1:36" ht="15.75" x14ac:dyDescent="0.25">
      <c r="A87" s="708"/>
      <c r="B87" s="716"/>
      <c r="C87" s="701"/>
      <c r="D87" s="701"/>
      <c r="E87" s="57" t="s">
        <v>260</v>
      </c>
      <c r="F87" s="57">
        <v>0</v>
      </c>
      <c r="G87" s="57">
        <v>6.4</v>
      </c>
      <c r="H87" s="57">
        <v>0.1</v>
      </c>
      <c r="I87" s="57">
        <v>0</v>
      </c>
      <c r="J87" s="57">
        <v>6.4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8">
        <v>420</v>
      </c>
      <c r="S87" s="58">
        <v>420</v>
      </c>
      <c r="T87" s="58">
        <v>435</v>
      </c>
      <c r="U87" s="58">
        <v>435</v>
      </c>
      <c r="V87" s="55">
        <f t="shared" si="21"/>
        <v>3.25</v>
      </c>
      <c r="W87" s="55">
        <f t="shared" si="22"/>
        <v>6.4</v>
      </c>
      <c r="X87" s="55">
        <f t="shared" si="23"/>
        <v>0</v>
      </c>
      <c r="Y87" s="56">
        <f t="shared" si="24"/>
        <v>0</v>
      </c>
      <c r="Z87" s="693"/>
      <c r="AA87" s="696"/>
      <c r="AB87" s="696"/>
      <c r="AC87" s="696"/>
      <c r="AD87" s="696"/>
      <c r="AE87" s="696"/>
      <c r="AF87" s="696"/>
      <c r="AG87" s="696"/>
      <c r="AH87" s="696"/>
      <c r="AI87" s="704"/>
      <c r="AJ87" s="704"/>
    </row>
    <row r="88" spans="1:36" ht="16.5" thickBot="1" x14ac:dyDescent="0.3">
      <c r="A88" s="709"/>
      <c r="B88" s="717"/>
      <c r="C88" s="702"/>
      <c r="D88" s="70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  <c r="S88" s="60"/>
      <c r="T88" s="60"/>
      <c r="U88" s="60"/>
      <c r="V88" s="61">
        <f t="shared" si="21"/>
        <v>0</v>
      </c>
      <c r="W88" s="61">
        <f t="shared" si="22"/>
        <v>0</v>
      </c>
      <c r="X88" s="61">
        <f t="shared" si="23"/>
        <v>0</v>
      </c>
      <c r="Y88" s="62">
        <f t="shared" si="24"/>
        <v>0</v>
      </c>
      <c r="Z88" s="694"/>
      <c r="AA88" s="697"/>
      <c r="AB88" s="697"/>
      <c r="AC88" s="697"/>
      <c r="AD88" s="697"/>
      <c r="AE88" s="697"/>
      <c r="AF88" s="697"/>
      <c r="AG88" s="697"/>
      <c r="AH88" s="697"/>
      <c r="AI88" s="705"/>
      <c r="AJ88" s="705"/>
    </row>
    <row r="89" spans="1:36" ht="31.5" x14ac:dyDescent="0.25">
      <c r="A89" s="707">
        <v>12</v>
      </c>
      <c r="B89" s="715" t="s">
        <v>106</v>
      </c>
      <c r="C89" s="700" t="s">
        <v>88</v>
      </c>
      <c r="D89" s="700">
        <f>160*0.9</f>
        <v>144</v>
      </c>
      <c r="E89" s="50" t="s">
        <v>261</v>
      </c>
      <c r="F89" s="50">
        <v>7.2</v>
      </c>
      <c r="G89" s="50">
        <v>9.1999999999999993</v>
      </c>
      <c r="H89" s="50">
        <v>0.6</v>
      </c>
      <c r="I89" s="50">
        <v>7.3</v>
      </c>
      <c r="J89" s="50">
        <v>6</v>
      </c>
      <c r="K89" s="50">
        <v>0.9</v>
      </c>
      <c r="L89" s="50">
        <v>12.8</v>
      </c>
      <c r="M89" s="50">
        <v>23</v>
      </c>
      <c r="N89" s="50">
        <v>13.7</v>
      </c>
      <c r="O89" s="50">
        <v>12.8</v>
      </c>
      <c r="P89" s="50">
        <v>23</v>
      </c>
      <c r="Q89" s="50">
        <v>13</v>
      </c>
      <c r="R89" s="161">
        <v>387</v>
      </c>
      <c r="S89" s="161">
        <v>387</v>
      </c>
      <c r="T89" s="161">
        <v>394</v>
      </c>
      <c r="U89" s="161">
        <v>394</v>
      </c>
      <c r="V89" s="51">
        <f t="shared" si="21"/>
        <v>5.666666666666667</v>
      </c>
      <c r="W89" s="51">
        <f t="shared" si="22"/>
        <v>4.7333333333333334</v>
      </c>
      <c r="X89" s="51">
        <f t="shared" si="23"/>
        <v>16.5</v>
      </c>
      <c r="Y89" s="52">
        <f t="shared" si="24"/>
        <v>16.266666666666666</v>
      </c>
      <c r="Z89" s="692">
        <f>SUM(V89:V92)</f>
        <v>5.666666666666667</v>
      </c>
      <c r="AA89" s="695">
        <f>SUM(W89:W92)</f>
        <v>4.7333333333333334</v>
      </c>
      <c r="AB89" s="695">
        <f>SUM(X89:X92)</f>
        <v>16.5</v>
      </c>
      <c r="AC89" s="695">
        <f>SUM(Y89:Y92)</f>
        <v>16.266666666666666</v>
      </c>
      <c r="AD89" s="706">
        <f t="shared" ref="AD89" si="29">Z89*0.38*0.9*SQRT(3)</f>
        <v>3.3567144650684839</v>
      </c>
      <c r="AE89" s="706">
        <f t="shared" si="25"/>
        <v>2.8038438472924985</v>
      </c>
      <c r="AF89" s="706">
        <f t="shared" si="25"/>
        <v>9.7739627071111759</v>
      </c>
      <c r="AG89" s="706">
        <f t="shared" si="25"/>
        <v>9.6357450526671773</v>
      </c>
      <c r="AH89" s="695">
        <f>MAX(Z89:AC92)</f>
        <v>16.5</v>
      </c>
      <c r="AI89" s="703">
        <f t="shared" ref="AI89" si="30">AH89*0.38*0.9*SQRT(3)</f>
        <v>9.7739627071111759</v>
      </c>
      <c r="AJ89" s="703">
        <f>D89-AI89</f>
        <v>134.22603729288883</v>
      </c>
    </row>
    <row r="90" spans="1:36" ht="15.75" x14ac:dyDescent="0.25">
      <c r="A90" s="708"/>
      <c r="B90" s="716"/>
      <c r="C90" s="701"/>
      <c r="D90" s="701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4"/>
      <c r="S90" s="54"/>
      <c r="T90" s="54"/>
      <c r="U90" s="54"/>
      <c r="V90" s="55">
        <f t="shared" si="21"/>
        <v>0</v>
      </c>
      <c r="W90" s="55">
        <f t="shared" si="22"/>
        <v>0</v>
      </c>
      <c r="X90" s="55">
        <f t="shared" si="23"/>
        <v>0</v>
      </c>
      <c r="Y90" s="56">
        <f t="shared" si="24"/>
        <v>0</v>
      </c>
      <c r="Z90" s="693"/>
      <c r="AA90" s="696"/>
      <c r="AB90" s="696"/>
      <c r="AC90" s="696"/>
      <c r="AD90" s="696"/>
      <c r="AE90" s="696"/>
      <c r="AF90" s="696"/>
      <c r="AG90" s="696"/>
      <c r="AH90" s="696"/>
      <c r="AI90" s="704"/>
      <c r="AJ90" s="704"/>
    </row>
    <row r="91" spans="1:36" ht="15.75" x14ac:dyDescent="0.25">
      <c r="A91" s="708"/>
      <c r="B91" s="716"/>
      <c r="C91" s="701"/>
      <c r="D91" s="701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  <c r="S91" s="58"/>
      <c r="T91" s="58"/>
      <c r="U91" s="58"/>
      <c r="V91" s="55">
        <f t="shared" si="21"/>
        <v>0</v>
      </c>
      <c r="W91" s="55">
        <f t="shared" si="22"/>
        <v>0</v>
      </c>
      <c r="X91" s="55">
        <f t="shared" si="23"/>
        <v>0</v>
      </c>
      <c r="Y91" s="56">
        <f t="shared" si="24"/>
        <v>0</v>
      </c>
      <c r="Z91" s="693"/>
      <c r="AA91" s="696"/>
      <c r="AB91" s="696"/>
      <c r="AC91" s="696"/>
      <c r="AD91" s="696"/>
      <c r="AE91" s="696"/>
      <c r="AF91" s="696"/>
      <c r="AG91" s="696"/>
      <c r="AH91" s="696"/>
      <c r="AI91" s="704"/>
      <c r="AJ91" s="704"/>
    </row>
    <row r="92" spans="1:36" ht="16.5" thickBot="1" x14ac:dyDescent="0.3">
      <c r="A92" s="709"/>
      <c r="B92" s="717"/>
      <c r="C92" s="702"/>
      <c r="D92" s="702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60"/>
      <c r="S92" s="60"/>
      <c r="T92" s="60"/>
      <c r="U92" s="60"/>
      <c r="V92" s="61">
        <f t="shared" si="21"/>
        <v>0</v>
      </c>
      <c r="W92" s="61">
        <f t="shared" si="22"/>
        <v>0</v>
      </c>
      <c r="X92" s="61">
        <f t="shared" si="23"/>
        <v>0</v>
      </c>
      <c r="Y92" s="62">
        <f t="shared" si="24"/>
        <v>0</v>
      </c>
      <c r="Z92" s="694"/>
      <c r="AA92" s="697"/>
      <c r="AB92" s="697"/>
      <c r="AC92" s="697"/>
      <c r="AD92" s="697"/>
      <c r="AE92" s="697"/>
      <c r="AF92" s="697"/>
      <c r="AG92" s="697"/>
      <c r="AH92" s="697"/>
      <c r="AI92" s="705"/>
      <c r="AJ92" s="705"/>
    </row>
    <row r="93" spans="1:36" ht="15.75" x14ac:dyDescent="0.25">
      <c r="A93" s="707">
        <v>13</v>
      </c>
      <c r="B93" s="715" t="s">
        <v>111</v>
      </c>
      <c r="C93" s="700" t="s">
        <v>104</v>
      </c>
      <c r="D93" s="700">
        <f>250*0.9</f>
        <v>225</v>
      </c>
      <c r="E93" s="50" t="s">
        <v>262</v>
      </c>
      <c r="F93" s="50">
        <v>59.8</v>
      </c>
      <c r="G93" s="50">
        <v>62</v>
      </c>
      <c r="H93" s="50">
        <v>51.6</v>
      </c>
      <c r="I93" s="50">
        <v>59.6</v>
      </c>
      <c r="J93" s="50">
        <v>62</v>
      </c>
      <c r="K93" s="50">
        <v>51.6</v>
      </c>
      <c r="L93" s="50">
        <v>100</v>
      </c>
      <c r="M93" s="50">
        <v>102</v>
      </c>
      <c r="N93" s="50">
        <v>132</v>
      </c>
      <c r="O93" s="50">
        <v>100</v>
      </c>
      <c r="P93" s="50">
        <v>103</v>
      </c>
      <c r="Q93" s="50">
        <v>132</v>
      </c>
      <c r="R93" s="161">
        <v>396</v>
      </c>
      <c r="S93" s="161">
        <v>396</v>
      </c>
      <c r="T93" s="161">
        <v>404</v>
      </c>
      <c r="U93" s="161">
        <v>404</v>
      </c>
      <c r="V93" s="51">
        <f t="shared" si="21"/>
        <v>57.800000000000004</v>
      </c>
      <c r="W93" s="51">
        <f t="shared" si="22"/>
        <v>57.733333333333327</v>
      </c>
      <c r="X93" s="51">
        <f t="shared" si="23"/>
        <v>111.33333333333333</v>
      </c>
      <c r="Y93" s="52">
        <f t="shared" si="24"/>
        <v>111.66666666666667</v>
      </c>
      <c r="Z93" s="692">
        <f>SUM(V93:V96)</f>
        <v>57.800000000000004</v>
      </c>
      <c r="AA93" s="695">
        <f>SUM(W93:W96)</f>
        <v>57.733333333333327</v>
      </c>
      <c r="AB93" s="695">
        <f>SUM(X93:X96)</f>
        <v>111.33333333333333</v>
      </c>
      <c r="AC93" s="695">
        <f>SUM(Y93:Y96)</f>
        <v>111.66666666666667</v>
      </c>
      <c r="AD93" s="706">
        <f t="shared" ref="AD93" si="31">Z93*0.38*0.9*SQRT(3)</f>
        <v>34.23848754369854</v>
      </c>
      <c r="AE93" s="706">
        <f t="shared" si="25"/>
        <v>34.198996785285971</v>
      </c>
      <c r="AF93" s="706">
        <f t="shared" si="25"/>
        <v>65.949566548992564</v>
      </c>
      <c r="AG93" s="706">
        <f t="shared" si="25"/>
        <v>66.147020341055423</v>
      </c>
      <c r="AH93" s="695">
        <f>MAX(Z93:AC96)</f>
        <v>111.66666666666667</v>
      </c>
      <c r="AI93" s="703">
        <f t="shared" ref="AI93" si="32">AH93*0.38*0.9*SQRT(3)</f>
        <v>66.147020341055423</v>
      </c>
      <c r="AJ93" s="703">
        <f>D93-AI93</f>
        <v>158.85297965894458</v>
      </c>
    </row>
    <row r="94" spans="1:36" ht="15.75" x14ac:dyDescent="0.25">
      <c r="A94" s="708"/>
      <c r="B94" s="716"/>
      <c r="C94" s="701"/>
      <c r="D94" s="701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4"/>
      <c r="S94" s="54"/>
      <c r="T94" s="54"/>
      <c r="U94" s="54"/>
      <c r="V94" s="55">
        <f t="shared" si="21"/>
        <v>0</v>
      </c>
      <c r="W94" s="55">
        <f t="shared" si="22"/>
        <v>0</v>
      </c>
      <c r="X94" s="55">
        <f t="shared" si="23"/>
        <v>0</v>
      </c>
      <c r="Y94" s="56">
        <f t="shared" si="24"/>
        <v>0</v>
      </c>
      <c r="Z94" s="693"/>
      <c r="AA94" s="696"/>
      <c r="AB94" s="696"/>
      <c r="AC94" s="696"/>
      <c r="AD94" s="696"/>
      <c r="AE94" s="696"/>
      <c r="AF94" s="696"/>
      <c r="AG94" s="696"/>
      <c r="AH94" s="696"/>
      <c r="AI94" s="704"/>
      <c r="AJ94" s="704"/>
    </row>
    <row r="95" spans="1:36" ht="15.75" x14ac:dyDescent="0.25">
      <c r="A95" s="708"/>
      <c r="B95" s="716"/>
      <c r="C95" s="701"/>
      <c r="D95" s="701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  <c r="S95" s="58"/>
      <c r="T95" s="58"/>
      <c r="U95" s="58"/>
      <c r="V95" s="55">
        <f t="shared" si="21"/>
        <v>0</v>
      </c>
      <c r="W95" s="55">
        <f t="shared" si="22"/>
        <v>0</v>
      </c>
      <c r="X95" s="55">
        <f t="shared" si="23"/>
        <v>0</v>
      </c>
      <c r="Y95" s="56">
        <f t="shared" si="24"/>
        <v>0</v>
      </c>
      <c r="Z95" s="693"/>
      <c r="AA95" s="696"/>
      <c r="AB95" s="696"/>
      <c r="AC95" s="696"/>
      <c r="AD95" s="696"/>
      <c r="AE95" s="696"/>
      <c r="AF95" s="696"/>
      <c r="AG95" s="696"/>
      <c r="AH95" s="696"/>
      <c r="AI95" s="704"/>
      <c r="AJ95" s="704"/>
    </row>
    <row r="96" spans="1:36" ht="16.5" thickBot="1" x14ac:dyDescent="0.3">
      <c r="A96" s="709"/>
      <c r="B96" s="717"/>
      <c r="C96" s="702"/>
      <c r="D96" s="702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60"/>
      <c r="T96" s="60"/>
      <c r="U96" s="60"/>
      <c r="V96" s="61">
        <f t="shared" si="21"/>
        <v>0</v>
      </c>
      <c r="W96" s="61">
        <f t="shared" si="22"/>
        <v>0</v>
      </c>
      <c r="X96" s="61">
        <f t="shared" si="23"/>
        <v>0</v>
      </c>
      <c r="Y96" s="62">
        <f t="shared" si="24"/>
        <v>0</v>
      </c>
      <c r="Z96" s="694"/>
      <c r="AA96" s="697"/>
      <c r="AB96" s="697"/>
      <c r="AC96" s="697"/>
      <c r="AD96" s="697"/>
      <c r="AE96" s="697"/>
      <c r="AF96" s="697"/>
      <c r="AG96" s="697"/>
      <c r="AH96" s="697"/>
      <c r="AI96" s="705"/>
      <c r="AJ96" s="705"/>
    </row>
    <row r="97" spans="1:36" ht="31.5" x14ac:dyDescent="0.25">
      <c r="A97" s="707">
        <v>14</v>
      </c>
      <c r="B97" s="715" t="s">
        <v>114</v>
      </c>
      <c r="C97" s="700" t="s">
        <v>104</v>
      </c>
      <c r="D97" s="700">
        <f>250*0.9</f>
        <v>225</v>
      </c>
      <c r="E97" s="50" t="s">
        <v>263</v>
      </c>
      <c r="F97" s="50">
        <v>6.3</v>
      </c>
      <c r="G97" s="50">
        <v>1.1000000000000001</v>
      </c>
      <c r="H97" s="50">
        <v>1.2</v>
      </c>
      <c r="I97" s="50">
        <v>6.3</v>
      </c>
      <c r="J97" s="50">
        <v>1.2</v>
      </c>
      <c r="K97" s="50">
        <v>1.1000000000000001</v>
      </c>
      <c r="L97" s="50">
        <v>3.2</v>
      </c>
      <c r="M97" s="50">
        <v>9</v>
      </c>
      <c r="N97" s="50">
        <v>43</v>
      </c>
      <c r="O97" s="50">
        <v>3.2</v>
      </c>
      <c r="P97" s="50">
        <v>9</v>
      </c>
      <c r="Q97" s="50">
        <v>43</v>
      </c>
      <c r="R97" s="161">
        <v>402</v>
      </c>
      <c r="S97" s="161">
        <v>402</v>
      </c>
      <c r="T97" s="161">
        <v>411</v>
      </c>
      <c r="U97" s="161">
        <v>411</v>
      </c>
      <c r="V97" s="51">
        <f t="shared" si="21"/>
        <v>2.8666666666666667</v>
      </c>
      <c r="W97" s="51">
        <f t="shared" si="22"/>
        <v>2.8666666666666667</v>
      </c>
      <c r="X97" s="51">
        <f t="shared" si="23"/>
        <v>18.400000000000002</v>
      </c>
      <c r="Y97" s="52">
        <f t="shared" si="24"/>
        <v>18.400000000000002</v>
      </c>
      <c r="Z97" s="692">
        <f>SUM(V97:V100)</f>
        <v>2.8666666666666667</v>
      </c>
      <c r="AA97" s="695">
        <f>SUM(W97:W100)</f>
        <v>2.8666666666666667</v>
      </c>
      <c r="AB97" s="695">
        <f>SUM(X97:X100)</f>
        <v>18.400000000000002</v>
      </c>
      <c r="AC97" s="695">
        <f>SUM(Y97:Y100)</f>
        <v>18.400000000000002</v>
      </c>
      <c r="AD97" s="706">
        <f t="shared" ref="AD97:AG101" si="33">Z97*0.38*0.9*SQRT(3)</f>
        <v>1.6981026117405271</v>
      </c>
      <c r="AE97" s="706">
        <f t="shared" si="33"/>
        <v>1.6981026117405271</v>
      </c>
      <c r="AF97" s="706">
        <f t="shared" si="33"/>
        <v>10.899449321869431</v>
      </c>
      <c r="AG97" s="706">
        <f t="shared" si="33"/>
        <v>10.899449321869431</v>
      </c>
      <c r="AH97" s="695">
        <f>MAX(Z97:AC100)</f>
        <v>18.400000000000002</v>
      </c>
      <c r="AI97" s="703">
        <f t="shared" ref="AI97" si="34">AH97*0.38*0.9*SQRT(3)</f>
        <v>10.899449321869431</v>
      </c>
      <c r="AJ97" s="703">
        <f>D97-AI97</f>
        <v>214.10055067813056</v>
      </c>
    </row>
    <row r="98" spans="1:36" ht="15.75" x14ac:dyDescent="0.25">
      <c r="A98" s="708"/>
      <c r="B98" s="716"/>
      <c r="C98" s="701"/>
      <c r="D98" s="701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4"/>
      <c r="S98" s="54"/>
      <c r="T98" s="54"/>
      <c r="U98" s="54"/>
      <c r="V98" s="55">
        <f t="shared" si="21"/>
        <v>0</v>
      </c>
      <c r="W98" s="55">
        <f t="shared" si="22"/>
        <v>0</v>
      </c>
      <c r="X98" s="55">
        <f t="shared" si="23"/>
        <v>0</v>
      </c>
      <c r="Y98" s="56">
        <f t="shared" si="24"/>
        <v>0</v>
      </c>
      <c r="Z98" s="693"/>
      <c r="AA98" s="696"/>
      <c r="AB98" s="696"/>
      <c r="AC98" s="696"/>
      <c r="AD98" s="696"/>
      <c r="AE98" s="696"/>
      <c r="AF98" s="696"/>
      <c r="AG98" s="696"/>
      <c r="AH98" s="696"/>
      <c r="AI98" s="704"/>
      <c r="AJ98" s="704"/>
    </row>
    <row r="99" spans="1:36" ht="15.75" x14ac:dyDescent="0.25">
      <c r="A99" s="708"/>
      <c r="B99" s="716"/>
      <c r="C99" s="701"/>
      <c r="D99" s="701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  <c r="S99" s="58"/>
      <c r="T99" s="58"/>
      <c r="U99" s="58"/>
      <c r="V99" s="55">
        <f t="shared" si="21"/>
        <v>0</v>
      </c>
      <c r="W99" s="55">
        <f t="shared" si="22"/>
        <v>0</v>
      </c>
      <c r="X99" s="55">
        <f t="shared" si="23"/>
        <v>0</v>
      </c>
      <c r="Y99" s="56">
        <f t="shared" si="24"/>
        <v>0</v>
      </c>
      <c r="Z99" s="693"/>
      <c r="AA99" s="696"/>
      <c r="AB99" s="696"/>
      <c r="AC99" s="696"/>
      <c r="AD99" s="696"/>
      <c r="AE99" s="696"/>
      <c r="AF99" s="696"/>
      <c r="AG99" s="696"/>
      <c r="AH99" s="696"/>
      <c r="AI99" s="704"/>
      <c r="AJ99" s="704"/>
    </row>
    <row r="100" spans="1:36" ht="16.5" thickBot="1" x14ac:dyDescent="0.3">
      <c r="A100" s="709"/>
      <c r="B100" s="717"/>
      <c r="C100" s="702"/>
      <c r="D100" s="702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  <c r="S100" s="60"/>
      <c r="T100" s="60"/>
      <c r="U100" s="60"/>
      <c r="V100" s="61">
        <f t="shared" si="21"/>
        <v>0</v>
      </c>
      <c r="W100" s="61">
        <f t="shared" si="22"/>
        <v>0</v>
      </c>
      <c r="X100" s="61">
        <f t="shared" si="23"/>
        <v>0</v>
      </c>
      <c r="Y100" s="62">
        <f t="shared" si="24"/>
        <v>0</v>
      </c>
      <c r="Z100" s="694"/>
      <c r="AA100" s="697"/>
      <c r="AB100" s="697"/>
      <c r="AC100" s="697"/>
      <c r="AD100" s="697"/>
      <c r="AE100" s="697"/>
      <c r="AF100" s="697"/>
      <c r="AG100" s="697"/>
      <c r="AH100" s="697"/>
      <c r="AI100" s="705"/>
      <c r="AJ100" s="705"/>
    </row>
    <row r="101" spans="1:36" ht="31.5" x14ac:dyDescent="0.25">
      <c r="A101" s="707">
        <v>15</v>
      </c>
      <c r="B101" s="711" t="s">
        <v>121</v>
      </c>
      <c r="C101" s="688" t="s">
        <v>264</v>
      </c>
      <c r="D101" s="688">
        <f>(1000+1000)*0.9</f>
        <v>1800</v>
      </c>
      <c r="E101" s="50" t="s">
        <v>265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161"/>
      <c r="S101" s="161"/>
      <c r="T101" s="161"/>
      <c r="U101" s="161"/>
      <c r="V101" s="51">
        <f t="shared" si="21"/>
        <v>0</v>
      </c>
      <c r="W101" s="51">
        <f t="shared" si="22"/>
        <v>0</v>
      </c>
      <c r="X101" s="51">
        <f t="shared" si="23"/>
        <v>0</v>
      </c>
      <c r="Y101" s="52">
        <f t="shared" si="24"/>
        <v>0</v>
      </c>
      <c r="Z101" s="692">
        <f>SUM(V101:V108)</f>
        <v>121.23333333333333</v>
      </c>
      <c r="AA101" s="695">
        <f>SUM(W101:W108)</f>
        <v>186.5</v>
      </c>
      <c r="AB101" s="695">
        <f>SUM(X101:X108)</f>
        <v>663.26666666666665</v>
      </c>
      <c r="AC101" s="695">
        <f>SUM(Y101:Y108)</f>
        <v>592.5</v>
      </c>
      <c r="AD101" s="706">
        <f t="shared" ref="AD101" si="35">Z101*0.38*0.9*SQRT(3)</f>
        <v>71.813944173259273</v>
      </c>
      <c r="AE101" s="706">
        <f t="shared" si="33"/>
        <v>110.47539665916571</v>
      </c>
      <c r="AF101" s="706">
        <f t="shared" si="33"/>
        <v>392.89355544666296</v>
      </c>
      <c r="AG101" s="706">
        <f t="shared" si="33"/>
        <v>350.97411539171947</v>
      </c>
      <c r="AH101" s="695">
        <f>MAX(Z101:AC108)</f>
        <v>663.26666666666665</v>
      </c>
      <c r="AI101" s="703">
        <f t="shared" ref="AI101" si="36">AH101*0.38*0.9*SQRT(3)</f>
        <v>392.89355544666296</v>
      </c>
      <c r="AJ101" s="703">
        <f>D101-AI101</f>
        <v>1407.106444553337</v>
      </c>
    </row>
    <row r="102" spans="1:36" ht="15.75" x14ac:dyDescent="0.25">
      <c r="A102" s="708"/>
      <c r="B102" s="712"/>
      <c r="C102" s="714"/>
      <c r="D102" s="714"/>
      <c r="E102" s="53" t="s">
        <v>266</v>
      </c>
      <c r="F102" s="53">
        <v>38.5</v>
      </c>
      <c r="G102" s="53">
        <v>48.1</v>
      </c>
      <c r="H102" s="53">
        <v>24.9</v>
      </c>
      <c r="I102" s="53">
        <v>2.6</v>
      </c>
      <c r="J102" s="53"/>
      <c r="K102" s="53"/>
      <c r="L102" s="53">
        <v>45.7</v>
      </c>
      <c r="M102" s="53">
        <v>98.3</v>
      </c>
      <c r="N102" s="53">
        <v>42</v>
      </c>
      <c r="O102" s="53">
        <v>9.8000000000000007</v>
      </c>
      <c r="P102" s="53">
        <v>20.399999999999999</v>
      </c>
      <c r="Q102" s="53">
        <v>19.899999999999999</v>
      </c>
      <c r="R102" s="54">
        <v>400</v>
      </c>
      <c r="S102" s="54">
        <v>400</v>
      </c>
      <c r="T102" s="54">
        <v>400</v>
      </c>
      <c r="U102" s="54">
        <v>400</v>
      </c>
      <c r="V102" s="55">
        <f t="shared" si="21"/>
        <v>37.166666666666664</v>
      </c>
      <c r="W102" s="55">
        <f t="shared" si="22"/>
        <v>2.6</v>
      </c>
      <c r="X102" s="55">
        <f t="shared" si="23"/>
        <v>62</v>
      </c>
      <c r="Y102" s="56">
        <f t="shared" si="24"/>
        <v>16.7</v>
      </c>
      <c r="Z102" s="693"/>
      <c r="AA102" s="696"/>
      <c r="AB102" s="696"/>
      <c r="AC102" s="696"/>
      <c r="AD102" s="696"/>
      <c r="AE102" s="696"/>
      <c r="AF102" s="696"/>
      <c r="AG102" s="696"/>
      <c r="AH102" s="696"/>
      <c r="AI102" s="704"/>
      <c r="AJ102" s="704"/>
    </row>
    <row r="103" spans="1:36" ht="15.75" x14ac:dyDescent="0.25">
      <c r="A103" s="708"/>
      <c r="B103" s="712"/>
      <c r="C103" s="714"/>
      <c r="D103" s="714"/>
      <c r="E103" s="57" t="s">
        <v>267</v>
      </c>
      <c r="F103" s="57">
        <v>40.700000000000003</v>
      </c>
      <c r="G103" s="57">
        <v>60.5</v>
      </c>
      <c r="H103" s="57">
        <v>37.1</v>
      </c>
      <c r="I103" s="57">
        <v>132.6</v>
      </c>
      <c r="J103" s="57"/>
      <c r="K103" s="57"/>
      <c r="L103" s="57">
        <v>326</v>
      </c>
      <c r="M103" s="57">
        <v>299</v>
      </c>
      <c r="N103" s="57">
        <v>327</v>
      </c>
      <c r="O103" s="57">
        <v>287</v>
      </c>
      <c r="P103" s="57">
        <v>345</v>
      </c>
      <c r="Q103" s="57">
        <v>333</v>
      </c>
      <c r="R103" s="54">
        <v>400</v>
      </c>
      <c r="S103" s="54">
        <v>400</v>
      </c>
      <c r="T103" s="54">
        <v>400</v>
      </c>
      <c r="U103" s="54">
        <v>400</v>
      </c>
      <c r="V103" s="55">
        <f t="shared" si="21"/>
        <v>46.1</v>
      </c>
      <c r="W103" s="55">
        <f t="shared" si="22"/>
        <v>132.6</v>
      </c>
      <c r="X103" s="55">
        <f t="shared" si="23"/>
        <v>317.33333333333331</v>
      </c>
      <c r="Y103" s="56">
        <f t="shared" si="24"/>
        <v>321.66666666666669</v>
      </c>
      <c r="Z103" s="693"/>
      <c r="AA103" s="696"/>
      <c r="AB103" s="696"/>
      <c r="AC103" s="696"/>
      <c r="AD103" s="696"/>
      <c r="AE103" s="696"/>
      <c r="AF103" s="696"/>
      <c r="AG103" s="696"/>
      <c r="AH103" s="696"/>
      <c r="AI103" s="704"/>
      <c r="AJ103" s="704"/>
    </row>
    <row r="104" spans="1:36" ht="15.75" x14ac:dyDescent="0.25">
      <c r="A104" s="708"/>
      <c r="B104" s="712"/>
      <c r="C104" s="714"/>
      <c r="D104" s="714"/>
      <c r="E104" s="53" t="s">
        <v>268</v>
      </c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  <c r="S104" s="54"/>
      <c r="T104" s="54"/>
      <c r="U104" s="54"/>
      <c r="V104" s="55">
        <f t="shared" si="21"/>
        <v>0</v>
      </c>
      <c r="W104" s="55">
        <f t="shared" si="22"/>
        <v>0</v>
      </c>
      <c r="X104" s="55">
        <f t="shared" si="23"/>
        <v>0</v>
      </c>
      <c r="Y104" s="56">
        <f t="shared" si="24"/>
        <v>0</v>
      </c>
      <c r="Z104" s="693"/>
      <c r="AA104" s="696"/>
      <c r="AB104" s="696"/>
      <c r="AC104" s="696"/>
      <c r="AD104" s="696"/>
      <c r="AE104" s="696"/>
      <c r="AF104" s="696"/>
      <c r="AG104" s="696"/>
      <c r="AH104" s="696"/>
      <c r="AI104" s="704"/>
      <c r="AJ104" s="704"/>
    </row>
    <row r="105" spans="1:36" ht="15.75" x14ac:dyDescent="0.25">
      <c r="A105" s="708"/>
      <c r="B105" s="712"/>
      <c r="C105" s="714"/>
      <c r="D105" s="714"/>
      <c r="E105" s="57" t="s">
        <v>269</v>
      </c>
      <c r="F105" s="57">
        <v>52.3</v>
      </c>
      <c r="G105" s="57">
        <v>35.1</v>
      </c>
      <c r="H105" s="57">
        <v>26.5</v>
      </c>
      <c r="I105" s="57">
        <v>51.3</v>
      </c>
      <c r="J105" s="57"/>
      <c r="K105" s="57"/>
      <c r="L105" s="57">
        <v>136.69999999999999</v>
      </c>
      <c r="M105" s="57">
        <v>150.69999999999999</v>
      </c>
      <c r="N105" s="57">
        <v>145.6</v>
      </c>
      <c r="O105" s="57">
        <v>133.30000000000001</v>
      </c>
      <c r="P105" s="57">
        <v>112.6</v>
      </c>
      <c r="Q105" s="57">
        <v>78.900000000000006</v>
      </c>
      <c r="R105" s="58">
        <v>400</v>
      </c>
      <c r="S105" s="58">
        <v>400</v>
      </c>
      <c r="T105" s="58">
        <v>400</v>
      </c>
      <c r="U105" s="58">
        <v>400</v>
      </c>
      <c r="V105" s="55">
        <f t="shared" si="21"/>
        <v>37.966666666666669</v>
      </c>
      <c r="W105" s="55">
        <f t="shared" si="22"/>
        <v>51.3</v>
      </c>
      <c r="X105" s="55">
        <f t="shared" si="23"/>
        <v>144.33333333333334</v>
      </c>
      <c r="Y105" s="56">
        <f t="shared" si="24"/>
        <v>108.26666666666667</v>
      </c>
      <c r="Z105" s="693"/>
      <c r="AA105" s="696"/>
      <c r="AB105" s="696"/>
      <c r="AC105" s="696"/>
      <c r="AD105" s="696"/>
      <c r="AE105" s="696"/>
      <c r="AF105" s="696"/>
      <c r="AG105" s="696"/>
      <c r="AH105" s="696"/>
      <c r="AI105" s="704"/>
      <c r="AJ105" s="704"/>
    </row>
    <row r="106" spans="1:36" ht="15.75" x14ac:dyDescent="0.25">
      <c r="A106" s="708"/>
      <c r="B106" s="712"/>
      <c r="C106" s="714"/>
      <c r="D106" s="714"/>
      <c r="E106" s="53" t="s">
        <v>270</v>
      </c>
      <c r="F106" s="53"/>
      <c r="G106" s="53"/>
      <c r="H106" s="53"/>
      <c r="I106" s="53"/>
      <c r="J106" s="53"/>
      <c r="K106" s="53"/>
      <c r="L106" s="53">
        <v>145.6</v>
      </c>
      <c r="M106" s="53">
        <v>106.5</v>
      </c>
      <c r="N106" s="53">
        <v>166.7</v>
      </c>
      <c r="O106" s="53">
        <v>174.7</v>
      </c>
      <c r="P106" s="53">
        <v>46.9</v>
      </c>
      <c r="Q106" s="53">
        <v>216</v>
      </c>
      <c r="R106" s="54"/>
      <c r="S106" s="54"/>
      <c r="T106" s="54">
        <v>400</v>
      </c>
      <c r="U106" s="54">
        <v>400</v>
      </c>
      <c r="V106" s="55">
        <f t="shared" si="21"/>
        <v>0</v>
      </c>
      <c r="W106" s="55">
        <f t="shared" si="22"/>
        <v>0</v>
      </c>
      <c r="X106" s="55">
        <f t="shared" si="23"/>
        <v>139.6</v>
      </c>
      <c r="Y106" s="56">
        <f t="shared" si="24"/>
        <v>145.86666666666667</v>
      </c>
      <c r="Z106" s="693"/>
      <c r="AA106" s="696"/>
      <c r="AB106" s="696"/>
      <c r="AC106" s="696"/>
      <c r="AD106" s="696"/>
      <c r="AE106" s="696"/>
      <c r="AF106" s="696"/>
      <c r="AG106" s="696"/>
      <c r="AH106" s="696"/>
      <c r="AI106" s="704"/>
      <c r="AJ106" s="704"/>
    </row>
    <row r="107" spans="1:36" ht="15.75" x14ac:dyDescent="0.25">
      <c r="A107" s="708"/>
      <c r="B107" s="712"/>
      <c r="C107" s="714"/>
      <c r="D107" s="714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  <c r="S107" s="58"/>
      <c r="T107" s="58"/>
      <c r="U107" s="58"/>
      <c r="V107" s="55">
        <f t="shared" si="21"/>
        <v>0</v>
      </c>
      <c r="W107" s="55">
        <f t="shared" si="22"/>
        <v>0</v>
      </c>
      <c r="X107" s="55">
        <f t="shared" si="23"/>
        <v>0</v>
      </c>
      <c r="Y107" s="56">
        <f t="shared" si="24"/>
        <v>0</v>
      </c>
      <c r="Z107" s="693"/>
      <c r="AA107" s="696"/>
      <c r="AB107" s="696"/>
      <c r="AC107" s="696"/>
      <c r="AD107" s="696"/>
      <c r="AE107" s="696"/>
      <c r="AF107" s="696"/>
      <c r="AG107" s="696"/>
      <c r="AH107" s="696"/>
      <c r="AI107" s="704"/>
      <c r="AJ107" s="704"/>
    </row>
    <row r="108" spans="1:36" ht="16.5" thickBot="1" x14ac:dyDescent="0.3">
      <c r="A108" s="709"/>
      <c r="B108" s="713"/>
      <c r="C108" s="689"/>
      <c r="D108" s="68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  <c r="S108" s="60"/>
      <c r="T108" s="60"/>
      <c r="U108" s="60"/>
      <c r="V108" s="61">
        <f t="shared" si="21"/>
        <v>0</v>
      </c>
      <c r="W108" s="61">
        <f t="shared" si="22"/>
        <v>0</v>
      </c>
      <c r="X108" s="61">
        <f t="shared" si="23"/>
        <v>0</v>
      </c>
      <c r="Y108" s="62">
        <f t="shared" si="24"/>
        <v>0</v>
      </c>
      <c r="Z108" s="694"/>
      <c r="AA108" s="697"/>
      <c r="AB108" s="697"/>
      <c r="AC108" s="697"/>
      <c r="AD108" s="697"/>
      <c r="AE108" s="697"/>
      <c r="AF108" s="697"/>
      <c r="AG108" s="697"/>
      <c r="AH108" s="697"/>
      <c r="AI108" s="705"/>
      <c r="AJ108" s="705"/>
    </row>
    <row r="109" spans="1:36" ht="15.75" x14ac:dyDescent="0.25">
      <c r="A109" s="707">
        <v>16</v>
      </c>
      <c r="B109" s="711" t="s">
        <v>271</v>
      </c>
      <c r="C109" s="700" t="s">
        <v>272</v>
      </c>
      <c r="D109" s="700">
        <f>(630+630)*0.9</f>
        <v>1134</v>
      </c>
      <c r="E109" s="50" t="s">
        <v>273</v>
      </c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161"/>
      <c r="S109" s="161"/>
      <c r="T109" s="161"/>
      <c r="U109" s="161"/>
      <c r="V109" s="51">
        <f t="shared" si="21"/>
        <v>0</v>
      </c>
      <c r="W109" s="51">
        <f t="shared" si="22"/>
        <v>0</v>
      </c>
      <c r="X109" s="51">
        <f t="shared" si="23"/>
        <v>0</v>
      </c>
      <c r="Y109" s="52">
        <f t="shared" si="24"/>
        <v>0</v>
      </c>
      <c r="Z109" s="692">
        <f>SUM(V109:V120)</f>
        <v>63.81666666666667</v>
      </c>
      <c r="AA109" s="695">
        <f>SUM(W109:W120)</f>
        <v>122.20000000000002</v>
      </c>
      <c r="AB109" s="695">
        <f>SUM(X109:X120)</f>
        <v>358.43333333333328</v>
      </c>
      <c r="AC109" s="695">
        <f>SUM(Y109:Y120)</f>
        <v>344.03333333333336</v>
      </c>
      <c r="AD109" s="706">
        <f t="shared" ref="AD109:AG121" si="37">Z109*0.38*0.9*SQRT(3)</f>
        <v>37.802528490433019</v>
      </c>
      <c r="AE109" s="706">
        <f t="shared" si="37"/>
        <v>72.386560170241552</v>
      </c>
      <c r="AF109" s="706">
        <f t="shared" si="37"/>
        <v>212.32206260518473</v>
      </c>
      <c r="AG109" s="706">
        <f t="shared" si="37"/>
        <v>203.7920587880696</v>
      </c>
      <c r="AH109" s="695">
        <f>MAX(Z109:AC120)</f>
        <v>358.43333333333328</v>
      </c>
      <c r="AI109" s="703">
        <f t="shared" ref="AI109" si="38">AH109*0.38*0.9*SQRT(3)</f>
        <v>212.32206260518473</v>
      </c>
      <c r="AJ109" s="703">
        <f>D109-AI109</f>
        <v>921.67793739481522</v>
      </c>
    </row>
    <row r="110" spans="1:36" ht="15.75" x14ac:dyDescent="0.25">
      <c r="A110" s="708"/>
      <c r="B110" s="712"/>
      <c r="C110" s="701"/>
      <c r="D110" s="701"/>
      <c r="E110" s="53" t="s">
        <v>274</v>
      </c>
      <c r="F110" s="53">
        <v>0</v>
      </c>
      <c r="G110" s="53">
        <v>1.5</v>
      </c>
      <c r="H110" s="53">
        <v>0.9</v>
      </c>
      <c r="I110" s="53">
        <v>0.1</v>
      </c>
      <c r="J110" s="53">
        <v>0.7</v>
      </c>
      <c r="K110" s="53">
        <v>0.7</v>
      </c>
      <c r="L110" s="53">
        <v>67.099999999999994</v>
      </c>
      <c r="M110" s="53">
        <v>55.3</v>
      </c>
      <c r="N110" s="53">
        <v>86.3</v>
      </c>
      <c r="O110" s="53">
        <v>20.7</v>
      </c>
      <c r="P110" s="53">
        <v>27.8</v>
      </c>
      <c r="Q110" s="53">
        <v>25.4</v>
      </c>
      <c r="R110" s="54">
        <v>405</v>
      </c>
      <c r="S110" s="54">
        <v>405</v>
      </c>
      <c r="T110" s="54">
        <v>403</v>
      </c>
      <c r="U110" s="54">
        <v>403</v>
      </c>
      <c r="V110" s="55">
        <f t="shared" si="21"/>
        <v>1.2</v>
      </c>
      <c r="W110" s="55">
        <f t="shared" si="22"/>
        <v>0.5</v>
      </c>
      <c r="X110" s="55">
        <f t="shared" si="23"/>
        <v>69.566666666666663</v>
      </c>
      <c r="Y110" s="56">
        <f t="shared" si="24"/>
        <v>24.633333333333336</v>
      </c>
      <c r="Z110" s="693"/>
      <c r="AA110" s="696"/>
      <c r="AB110" s="696"/>
      <c r="AC110" s="696"/>
      <c r="AD110" s="696"/>
      <c r="AE110" s="696"/>
      <c r="AF110" s="696"/>
      <c r="AG110" s="696"/>
      <c r="AH110" s="696"/>
      <c r="AI110" s="704"/>
      <c r="AJ110" s="704"/>
    </row>
    <row r="111" spans="1:36" ht="15.75" x14ac:dyDescent="0.25">
      <c r="A111" s="708"/>
      <c r="B111" s="712"/>
      <c r="C111" s="701"/>
      <c r="D111" s="701"/>
      <c r="E111" s="57" t="s">
        <v>267</v>
      </c>
      <c r="F111" s="57">
        <v>48</v>
      </c>
      <c r="G111" s="57">
        <v>42.7</v>
      </c>
      <c r="H111" s="57">
        <v>23.4</v>
      </c>
      <c r="I111" s="57">
        <v>87.5</v>
      </c>
      <c r="J111" s="57">
        <v>51.9</v>
      </c>
      <c r="K111" s="57">
        <v>44.9</v>
      </c>
      <c r="L111" s="57">
        <v>202</v>
      </c>
      <c r="M111" s="57">
        <v>165</v>
      </c>
      <c r="N111" s="57">
        <v>197</v>
      </c>
      <c r="O111" s="57">
        <v>253</v>
      </c>
      <c r="P111" s="57">
        <v>198</v>
      </c>
      <c r="Q111" s="57">
        <v>228</v>
      </c>
      <c r="R111" s="54">
        <v>405</v>
      </c>
      <c r="S111" s="54">
        <v>405</v>
      </c>
      <c r="T111" s="54">
        <v>403</v>
      </c>
      <c r="U111" s="54">
        <v>403</v>
      </c>
      <c r="V111" s="55">
        <f t="shared" si="21"/>
        <v>38.033333333333331</v>
      </c>
      <c r="W111" s="55">
        <f t="shared" si="22"/>
        <v>61.433333333333337</v>
      </c>
      <c r="X111" s="55">
        <f t="shared" si="23"/>
        <v>188</v>
      </c>
      <c r="Y111" s="56">
        <f t="shared" si="24"/>
        <v>226.33333333333334</v>
      </c>
      <c r="Z111" s="693"/>
      <c r="AA111" s="696"/>
      <c r="AB111" s="696"/>
      <c r="AC111" s="696"/>
      <c r="AD111" s="696"/>
      <c r="AE111" s="696"/>
      <c r="AF111" s="696"/>
      <c r="AG111" s="696"/>
      <c r="AH111" s="696"/>
      <c r="AI111" s="704"/>
      <c r="AJ111" s="704"/>
    </row>
    <row r="112" spans="1:36" ht="15.75" x14ac:dyDescent="0.25">
      <c r="A112" s="708"/>
      <c r="B112" s="712"/>
      <c r="C112" s="701"/>
      <c r="D112" s="701"/>
      <c r="E112" s="53" t="s">
        <v>275</v>
      </c>
      <c r="F112" s="53">
        <v>1.1000000000000001</v>
      </c>
      <c r="G112" s="53">
        <v>0</v>
      </c>
      <c r="H112" s="53">
        <v>1.2</v>
      </c>
      <c r="I112" s="53">
        <v>11.3</v>
      </c>
      <c r="J112" s="53">
        <v>3.2</v>
      </c>
      <c r="K112" s="53">
        <v>7.8</v>
      </c>
      <c r="L112" s="53"/>
      <c r="M112" s="53"/>
      <c r="N112" s="53"/>
      <c r="O112" s="53"/>
      <c r="P112" s="53"/>
      <c r="Q112" s="53"/>
      <c r="R112" s="54">
        <v>405</v>
      </c>
      <c r="S112" s="54">
        <v>405</v>
      </c>
      <c r="T112" s="54">
        <v>403</v>
      </c>
      <c r="U112" s="54">
        <v>403</v>
      </c>
      <c r="V112" s="55">
        <f t="shared" si="21"/>
        <v>1.1499999999999999</v>
      </c>
      <c r="W112" s="55">
        <f t="shared" si="22"/>
        <v>7.4333333333333336</v>
      </c>
      <c r="X112" s="55">
        <f t="shared" si="23"/>
        <v>0</v>
      </c>
      <c r="Y112" s="56">
        <f t="shared" si="24"/>
        <v>0</v>
      </c>
      <c r="Z112" s="693"/>
      <c r="AA112" s="696"/>
      <c r="AB112" s="696"/>
      <c r="AC112" s="696"/>
      <c r="AD112" s="696"/>
      <c r="AE112" s="696"/>
      <c r="AF112" s="696"/>
      <c r="AG112" s="696"/>
      <c r="AH112" s="696"/>
      <c r="AI112" s="704"/>
      <c r="AJ112" s="704"/>
    </row>
    <row r="113" spans="1:36" ht="15.75" x14ac:dyDescent="0.25">
      <c r="A113" s="708"/>
      <c r="B113" s="712"/>
      <c r="C113" s="701"/>
      <c r="D113" s="701"/>
      <c r="E113" s="57" t="s">
        <v>276</v>
      </c>
      <c r="F113" s="57">
        <v>15.3</v>
      </c>
      <c r="G113" s="57">
        <v>19.3</v>
      </c>
      <c r="H113" s="57">
        <v>33.6</v>
      </c>
      <c r="I113" s="57">
        <v>13.2</v>
      </c>
      <c r="J113" s="57">
        <v>68.5</v>
      </c>
      <c r="K113" s="57">
        <v>75.3</v>
      </c>
      <c r="L113" s="57">
        <v>75.099999999999994</v>
      </c>
      <c r="M113" s="57">
        <v>68.099999999999994</v>
      </c>
      <c r="N113" s="57">
        <v>92.2</v>
      </c>
      <c r="O113" s="57">
        <v>72.400000000000006</v>
      </c>
      <c r="P113" s="57">
        <v>52.7</v>
      </c>
      <c r="Q113" s="57">
        <v>101</v>
      </c>
      <c r="R113" s="58">
        <v>405</v>
      </c>
      <c r="S113" s="58">
        <v>405</v>
      </c>
      <c r="T113" s="58">
        <v>403</v>
      </c>
      <c r="U113" s="58">
        <v>403</v>
      </c>
      <c r="V113" s="55">
        <f t="shared" si="21"/>
        <v>22.733333333333334</v>
      </c>
      <c r="W113" s="55">
        <f t="shared" si="22"/>
        <v>52.333333333333336</v>
      </c>
      <c r="X113" s="55">
        <f t="shared" si="23"/>
        <v>78.466666666666654</v>
      </c>
      <c r="Y113" s="56">
        <f t="shared" si="24"/>
        <v>75.366666666666674</v>
      </c>
      <c r="Z113" s="693"/>
      <c r="AA113" s="696"/>
      <c r="AB113" s="696"/>
      <c r="AC113" s="696"/>
      <c r="AD113" s="696"/>
      <c r="AE113" s="696"/>
      <c r="AF113" s="696"/>
      <c r="AG113" s="696"/>
      <c r="AH113" s="696"/>
      <c r="AI113" s="704"/>
      <c r="AJ113" s="704"/>
    </row>
    <row r="114" spans="1:36" ht="15.75" x14ac:dyDescent="0.25">
      <c r="A114" s="708"/>
      <c r="B114" s="712"/>
      <c r="C114" s="701"/>
      <c r="D114" s="701"/>
      <c r="E114" s="53" t="s">
        <v>277</v>
      </c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4"/>
      <c r="S114" s="54"/>
      <c r="T114" s="54"/>
      <c r="U114" s="54"/>
      <c r="V114" s="55">
        <f t="shared" si="21"/>
        <v>0</v>
      </c>
      <c r="W114" s="55">
        <f t="shared" si="22"/>
        <v>0</v>
      </c>
      <c r="X114" s="55">
        <f t="shared" si="23"/>
        <v>0</v>
      </c>
      <c r="Y114" s="56">
        <f t="shared" si="24"/>
        <v>0</v>
      </c>
      <c r="Z114" s="693"/>
      <c r="AA114" s="696"/>
      <c r="AB114" s="696"/>
      <c r="AC114" s="696"/>
      <c r="AD114" s="696"/>
      <c r="AE114" s="696"/>
      <c r="AF114" s="696"/>
      <c r="AG114" s="696"/>
      <c r="AH114" s="696"/>
      <c r="AI114" s="704"/>
      <c r="AJ114" s="704"/>
    </row>
    <row r="115" spans="1:36" ht="15.75" x14ac:dyDescent="0.25">
      <c r="A115" s="708"/>
      <c r="B115" s="712"/>
      <c r="C115" s="701"/>
      <c r="D115" s="701"/>
      <c r="E115" s="57" t="s">
        <v>278</v>
      </c>
      <c r="F115" s="57">
        <v>0</v>
      </c>
      <c r="G115" s="57">
        <v>1.1000000000000001</v>
      </c>
      <c r="H115" s="57">
        <v>0.3</v>
      </c>
      <c r="I115" s="57">
        <v>0.1</v>
      </c>
      <c r="J115" s="57">
        <v>0.9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8">
        <v>405</v>
      </c>
      <c r="S115" s="58">
        <v>405</v>
      </c>
      <c r="T115" s="58">
        <v>403</v>
      </c>
      <c r="U115" s="58">
        <v>403</v>
      </c>
      <c r="V115" s="55">
        <f t="shared" si="21"/>
        <v>0.70000000000000007</v>
      </c>
      <c r="W115" s="55">
        <f t="shared" si="22"/>
        <v>0.5</v>
      </c>
      <c r="X115" s="55">
        <f t="shared" si="23"/>
        <v>0</v>
      </c>
      <c r="Y115" s="56">
        <f t="shared" si="24"/>
        <v>0</v>
      </c>
      <c r="Z115" s="693"/>
      <c r="AA115" s="696"/>
      <c r="AB115" s="696"/>
      <c r="AC115" s="696"/>
      <c r="AD115" s="696"/>
      <c r="AE115" s="696"/>
      <c r="AF115" s="696"/>
      <c r="AG115" s="696"/>
      <c r="AH115" s="696"/>
      <c r="AI115" s="704"/>
      <c r="AJ115" s="704"/>
    </row>
    <row r="116" spans="1:36" ht="15.75" x14ac:dyDescent="0.25">
      <c r="A116" s="708"/>
      <c r="B116" s="712"/>
      <c r="C116" s="701"/>
      <c r="D116" s="701"/>
      <c r="E116" s="53" t="s">
        <v>279</v>
      </c>
      <c r="F116" s="53"/>
      <c r="G116" s="53"/>
      <c r="H116" s="53"/>
      <c r="I116" s="53"/>
      <c r="J116" s="53"/>
      <c r="K116" s="53"/>
      <c r="L116" s="53"/>
      <c r="M116" s="53"/>
      <c r="N116" s="53"/>
      <c r="O116" s="53">
        <v>2.9</v>
      </c>
      <c r="P116" s="53"/>
      <c r="Q116" s="53"/>
      <c r="R116" s="54"/>
      <c r="S116" s="54"/>
      <c r="T116" s="54"/>
      <c r="U116" s="54"/>
      <c r="V116" s="55">
        <f t="shared" si="21"/>
        <v>0</v>
      </c>
      <c r="W116" s="55">
        <f t="shared" si="22"/>
        <v>0</v>
      </c>
      <c r="X116" s="55">
        <f t="shared" si="23"/>
        <v>0</v>
      </c>
      <c r="Y116" s="56">
        <f t="shared" si="24"/>
        <v>2.9</v>
      </c>
      <c r="Z116" s="693"/>
      <c r="AA116" s="696"/>
      <c r="AB116" s="696"/>
      <c r="AC116" s="696"/>
      <c r="AD116" s="696"/>
      <c r="AE116" s="696"/>
      <c r="AF116" s="696"/>
      <c r="AG116" s="696"/>
      <c r="AH116" s="696"/>
      <c r="AI116" s="704"/>
      <c r="AJ116" s="704"/>
    </row>
    <row r="117" spans="1:36" ht="15.75" x14ac:dyDescent="0.25">
      <c r="A117" s="708"/>
      <c r="B117" s="712"/>
      <c r="C117" s="701"/>
      <c r="D117" s="701"/>
      <c r="E117" s="57" t="s">
        <v>1075</v>
      </c>
      <c r="F117" s="57"/>
      <c r="G117" s="57"/>
      <c r="H117" s="57"/>
      <c r="I117" s="57"/>
      <c r="J117" s="57"/>
      <c r="K117" s="57"/>
      <c r="L117" s="57">
        <v>17.399999999999999</v>
      </c>
      <c r="M117" s="57">
        <v>27.4</v>
      </c>
      <c r="N117" s="57">
        <v>0</v>
      </c>
      <c r="O117" s="57">
        <v>12.9</v>
      </c>
      <c r="P117" s="57">
        <v>29.9</v>
      </c>
      <c r="Q117" s="57">
        <v>1.6</v>
      </c>
      <c r="R117" s="58"/>
      <c r="S117" s="58"/>
      <c r="T117" s="58">
        <v>403</v>
      </c>
      <c r="U117" s="58">
        <v>403</v>
      </c>
      <c r="V117" s="55">
        <f t="shared" si="21"/>
        <v>0</v>
      </c>
      <c r="W117" s="55">
        <f t="shared" si="22"/>
        <v>0</v>
      </c>
      <c r="X117" s="55">
        <f t="shared" si="23"/>
        <v>22.4</v>
      </c>
      <c r="Y117" s="56">
        <f t="shared" si="24"/>
        <v>14.799999999999999</v>
      </c>
      <c r="Z117" s="693"/>
      <c r="AA117" s="696"/>
      <c r="AB117" s="696"/>
      <c r="AC117" s="696"/>
      <c r="AD117" s="696"/>
      <c r="AE117" s="696"/>
      <c r="AF117" s="696"/>
      <c r="AG117" s="696"/>
      <c r="AH117" s="696"/>
      <c r="AI117" s="704"/>
      <c r="AJ117" s="704"/>
    </row>
    <row r="118" spans="1:36" ht="15.75" x14ac:dyDescent="0.25">
      <c r="A118" s="708"/>
      <c r="B118" s="712"/>
      <c r="C118" s="701"/>
      <c r="D118" s="701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4"/>
      <c r="S118" s="54"/>
      <c r="T118" s="54"/>
      <c r="U118" s="54"/>
      <c r="V118" s="55">
        <f t="shared" si="21"/>
        <v>0</v>
      </c>
      <c r="W118" s="55">
        <f t="shared" si="22"/>
        <v>0</v>
      </c>
      <c r="X118" s="55">
        <f t="shared" si="23"/>
        <v>0</v>
      </c>
      <c r="Y118" s="56">
        <f t="shared" si="24"/>
        <v>0</v>
      </c>
      <c r="Z118" s="693"/>
      <c r="AA118" s="696"/>
      <c r="AB118" s="696"/>
      <c r="AC118" s="696"/>
      <c r="AD118" s="696"/>
      <c r="AE118" s="696"/>
      <c r="AF118" s="696"/>
      <c r="AG118" s="696"/>
      <c r="AH118" s="696"/>
      <c r="AI118" s="704"/>
      <c r="AJ118" s="704"/>
    </row>
    <row r="119" spans="1:36" ht="15.75" x14ac:dyDescent="0.25">
      <c r="A119" s="708"/>
      <c r="B119" s="712"/>
      <c r="C119" s="701"/>
      <c r="D119" s="701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8"/>
      <c r="S119" s="58"/>
      <c r="T119" s="58"/>
      <c r="U119" s="58"/>
      <c r="V119" s="55">
        <f t="shared" si="21"/>
        <v>0</v>
      </c>
      <c r="W119" s="55">
        <f t="shared" si="22"/>
        <v>0</v>
      </c>
      <c r="X119" s="55">
        <f t="shared" si="23"/>
        <v>0</v>
      </c>
      <c r="Y119" s="56">
        <f t="shared" si="24"/>
        <v>0</v>
      </c>
      <c r="Z119" s="693"/>
      <c r="AA119" s="696"/>
      <c r="AB119" s="696"/>
      <c r="AC119" s="696"/>
      <c r="AD119" s="696"/>
      <c r="AE119" s="696"/>
      <c r="AF119" s="696"/>
      <c r="AG119" s="696"/>
      <c r="AH119" s="696"/>
      <c r="AI119" s="704"/>
      <c r="AJ119" s="704"/>
    </row>
    <row r="120" spans="1:36" ht="16.5" thickBot="1" x14ac:dyDescent="0.3">
      <c r="A120" s="709"/>
      <c r="B120" s="713"/>
      <c r="C120" s="702"/>
      <c r="D120" s="702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  <c r="S120" s="60"/>
      <c r="T120" s="60"/>
      <c r="U120" s="60"/>
      <c r="V120" s="61">
        <f t="shared" si="21"/>
        <v>0</v>
      </c>
      <c r="W120" s="61">
        <f t="shared" si="22"/>
        <v>0</v>
      </c>
      <c r="X120" s="61">
        <f t="shared" si="23"/>
        <v>0</v>
      </c>
      <c r="Y120" s="62">
        <f t="shared" si="24"/>
        <v>0</v>
      </c>
      <c r="Z120" s="694"/>
      <c r="AA120" s="697"/>
      <c r="AB120" s="697"/>
      <c r="AC120" s="697"/>
      <c r="AD120" s="697"/>
      <c r="AE120" s="697"/>
      <c r="AF120" s="697"/>
      <c r="AG120" s="697"/>
      <c r="AH120" s="697"/>
      <c r="AI120" s="705"/>
      <c r="AJ120" s="705"/>
    </row>
    <row r="121" spans="1:36" ht="15.75" x14ac:dyDescent="0.25">
      <c r="A121" s="707">
        <v>17</v>
      </c>
      <c r="B121" s="711" t="s">
        <v>280</v>
      </c>
      <c r="C121" s="700" t="s">
        <v>61</v>
      </c>
      <c r="D121" s="700">
        <f>400*0.9</f>
        <v>360</v>
      </c>
      <c r="E121" s="50" t="s">
        <v>281</v>
      </c>
      <c r="F121" s="50">
        <v>0</v>
      </c>
      <c r="G121" s="50">
        <v>0</v>
      </c>
      <c r="H121" s="50">
        <v>0.2</v>
      </c>
      <c r="I121" s="50">
        <v>0</v>
      </c>
      <c r="J121" s="50">
        <v>0</v>
      </c>
      <c r="K121" s="50">
        <v>0.2</v>
      </c>
      <c r="L121" s="50">
        <v>23.5</v>
      </c>
      <c r="M121" s="50">
        <v>0</v>
      </c>
      <c r="N121" s="50">
        <v>0</v>
      </c>
      <c r="O121" s="50">
        <v>20.6</v>
      </c>
      <c r="P121" s="50">
        <v>22.5</v>
      </c>
      <c r="Q121" s="50">
        <v>19.600000000000001</v>
      </c>
      <c r="R121" s="161">
        <v>420</v>
      </c>
      <c r="S121" s="161">
        <v>420</v>
      </c>
      <c r="T121" s="161">
        <v>424</v>
      </c>
      <c r="U121" s="161">
        <v>424</v>
      </c>
      <c r="V121" s="51">
        <f t="shared" si="21"/>
        <v>0.2</v>
      </c>
      <c r="W121" s="51">
        <f t="shared" si="22"/>
        <v>0.2</v>
      </c>
      <c r="X121" s="51">
        <f t="shared" si="23"/>
        <v>23.5</v>
      </c>
      <c r="Y121" s="52">
        <f t="shared" si="24"/>
        <v>20.900000000000002</v>
      </c>
      <c r="Z121" s="692">
        <f>SUM(V121:V128)</f>
        <v>18.266666666666666</v>
      </c>
      <c r="AA121" s="695">
        <f>SUM(W121:W128)</f>
        <v>13.33333333333333</v>
      </c>
      <c r="AB121" s="695">
        <f>SUM(X121:X128)</f>
        <v>186.5</v>
      </c>
      <c r="AC121" s="695">
        <f>SUM(Y121:Y128)</f>
        <v>139.83333333333331</v>
      </c>
      <c r="AD121" s="706">
        <f t="shared" ref="AD121" si="39">Z121*0.38*0.9*SQRT(3)</f>
        <v>10.820467805044288</v>
      </c>
      <c r="AE121" s="706">
        <f t="shared" si="37"/>
        <v>7.8981516825140776</v>
      </c>
      <c r="AF121" s="706">
        <f t="shared" si="37"/>
        <v>110.47539665916571</v>
      </c>
      <c r="AG121" s="706">
        <f t="shared" si="37"/>
        <v>82.83186577036642</v>
      </c>
      <c r="AH121" s="695">
        <f>MAX(Z121:AC128)</f>
        <v>186.5</v>
      </c>
      <c r="AI121" s="703">
        <f t="shared" ref="AI121" si="40">AH121*0.38*0.9*SQRT(3)</f>
        <v>110.47539665916571</v>
      </c>
      <c r="AJ121" s="703">
        <f>D121-AI121</f>
        <v>249.52460334083429</v>
      </c>
    </row>
    <row r="122" spans="1:36" ht="15.75" x14ac:dyDescent="0.25">
      <c r="A122" s="708"/>
      <c r="B122" s="712"/>
      <c r="C122" s="701"/>
      <c r="D122" s="701"/>
      <c r="E122" s="53" t="s">
        <v>282</v>
      </c>
      <c r="F122" s="53">
        <v>5.9</v>
      </c>
      <c r="G122" s="53">
        <v>0.7</v>
      </c>
      <c r="H122" s="53">
        <v>6</v>
      </c>
      <c r="I122" s="53">
        <v>0.2</v>
      </c>
      <c r="J122" s="53">
        <v>0.5</v>
      </c>
      <c r="K122" s="53">
        <v>0.9</v>
      </c>
      <c r="L122" s="53">
        <v>1.3</v>
      </c>
      <c r="M122" s="53">
        <v>18.3</v>
      </c>
      <c r="N122" s="53">
        <v>20</v>
      </c>
      <c r="O122" s="53">
        <v>3.4</v>
      </c>
      <c r="P122" s="53">
        <v>15.3</v>
      </c>
      <c r="Q122" s="53">
        <v>26.2</v>
      </c>
      <c r="R122" s="54">
        <v>420</v>
      </c>
      <c r="S122" s="54">
        <v>420</v>
      </c>
      <c r="T122" s="54">
        <v>424</v>
      </c>
      <c r="U122" s="54">
        <v>424</v>
      </c>
      <c r="V122" s="55">
        <f t="shared" si="21"/>
        <v>4.2</v>
      </c>
      <c r="W122" s="55">
        <f t="shared" si="22"/>
        <v>0.53333333333333333</v>
      </c>
      <c r="X122" s="55">
        <f t="shared" si="23"/>
        <v>13.200000000000001</v>
      </c>
      <c r="Y122" s="56">
        <f t="shared" si="24"/>
        <v>14.966666666666667</v>
      </c>
      <c r="Z122" s="693"/>
      <c r="AA122" s="696"/>
      <c r="AB122" s="696"/>
      <c r="AC122" s="696"/>
      <c r="AD122" s="696"/>
      <c r="AE122" s="696"/>
      <c r="AF122" s="696"/>
      <c r="AG122" s="696"/>
      <c r="AH122" s="696"/>
      <c r="AI122" s="704"/>
      <c r="AJ122" s="704"/>
    </row>
    <row r="123" spans="1:36" ht="15.75" x14ac:dyDescent="0.25">
      <c r="A123" s="708"/>
      <c r="B123" s="712"/>
      <c r="C123" s="701"/>
      <c r="D123" s="701"/>
      <c r="E123" s="57" t="s">
        <v>283</v>
      </c>
      <c r="F123" s="57">
        <v>3.7</v>
      </c>
      <c r="G123" s="57">
        <v>4</v>
      </c>
      <c r="H123" s="57">
        <v>19.5</v>
      </c>
      <c r="I123" s="57">
        <v>16.899999999999999</v>
      </c>
      <c r="J123" s="57">
        <v>4.7</v>
      </c>
      <c r="K123" s="57">
        <v>10.1</v>
      </c>
      <c r="L123" s="57">
        <v>141.30000000000001</v>
      </c>
      <c r="M123" s="57">
        <v>77.7</v>
      </c>
      <c r="N123" s="57">
        <v>151.6</v>
      </c>
      <c r="O123" s="57">
        <v>76.900000000000006</v>
      </c>
      <c r="P123" s="57">
        <v>40.6</v>
      </c>
      <c r="Q123" s="57">
        <v>131.19999999999999</v>
      </c>
      <c r="R123" s="54">
        <v>420</v>
      </c>
      <c r="S123" s="54">
        <v>420</v>
      </c>
      <c r="T123" s="54">
        <v>424</v>
      </c>
      <c r="U123" s="54">
        <v>424</v>
      </c>
      <c r="V123" s="55">
        <f t="shared" si="21"/>
        <v>9.0666666666666664</v>
      </c>
      <c r="W123" s="55">
        <f t="shared" si="22"/>
        <v>10.566666666666665</v>
      </c>
      <c r="X123" s="55">
        <f t="shared" si="23"/>
        <v>123.53333333333335</v>
      </c>
      <c r="Y123" s="56">
        <f t="shared" si="24"/>
        <v>82.899999999999991</v>
      </c>
      <c r="Z123" s="693"/>
      <c r="AA123" s="696"/>
      <c r="AB123" s="696"/>
      <c r="AC123" s="696"/>
      <c r="AD123" s="696"/>
      <c r="AE123" s="696"/>
      <c r="AF123" s="696"/>
      <c r="AG123" s="696"/>
      <c r="AH123" s="696"/>
      <c r="AI123" s="704"/>
      <c r="AJ123" s="704"/>
    </row>
    <row r="124" spans="1:36" ht="15.75" x14ac:dyDescent="0.25">
      <c r="A124" s="708"/>
      <c r="B124" s="712"/>
      <c r="C124" s="701"/>
      <c r="D124" s="701"/>
      <c r="E124" s="53" t="s">
        <v>229</v>
      </c>
      <c r="F124" s="53"/>
      <c r="G124" s="53"/>
      <c r="H124" s="53"/>
      <c r="I124" s="53"/>
      <c r="J124" s="53"/>
      <c r="K124" s="53"/>
      <c r="L124" s="53"/>
      <c r="M124" s="53"/>
      <c r="N124" s="53"/>
      <c r="O124" s="53">
        <v>6.7</v>
      </c>
      <c r="P124" s="53">
        <v>0.6</v>
      </c>
      <c r="Q124" s="53">
        <v>2.2999999999999998</v>
      </c>
      <c r="R124" s="54"/>
      <c r="S124" s="54"/>
      <c r="T124" s="54">
        <v>424</v>
      </c>
      <c r="U124" s="54">
        <v>424</v>
      </c>
      <c r="V124" s="55">
        <f t="shared" si="21"/>
        <v>0</v>
      </c>
      <c r="W124" s="55">
        <f t="shared" si="22"/>
        <v>0</v>
      </c>
      <c r="X124" s="55">
        <f t="shared" si="23"/>
        <v>0</v>
      </c>
      <c r="Y124" s="56">
        <f t="shared" si="24"/>
        <v>3.1999999999999997</v>
      </c>
      <c r="Z124" s="693"/>
      <c r="AA124" s="696"/>
      <c r="AB124" s="696"/>
      <c r="AC124" s="696"/>
      <c r="AD124" s="696"/>
      <c r="AE124" s="696"/>
      <c r="AF124" s="696"/>
      <c r="AG124" s="696"/>
      <c r="AH124" s="696"/>
      <c r="AI124" s="704"/>
      <c r="AJ124" s="704"/>
    </row>
    <row r="125" spans="1:36" ht="15.75" x14ac:dyDescent="0.25">
      <c r="A125" s="708"/>
      <c r="B125" s="712"/>
      <c r="C125" s="701"/>
      <c r="D125" s="701"/>
      <c r="E125" s="57" t="s">
        <v>284</v>
      </c>
      <c r="F125" s="57">
        <v>2.8</v>
      </c>
      <c r="G125" s="57">
        <v>1.2</v>
      </c>
      <c r="H125" s="57">
        <v>10.4</v>
      </c>
      <c r="I125" s="57">
        <v>0.9</v>
      </c>
      <c r="J125" s="57">
        <v>0.3</v>
      </c>
      <c r="K125" s="57">
        <v>4.9000000000000004</v>
      </c>
      <c r="L125" s="57">
        <v>45.5</v>
      </c>
      <c r="M125" s="57">
        <v>24.2</v>
      </c>
      <c r="N125" s="57">
        <v>9.1</v>
      </c>
      <c r="O125" s="57">
        <v>25.7</v>
      </c>
      <c r="P125" s="57">
        <v>20.6</v>
      </c>
      <c r="Q125" s="57">
        <v>7.3</v>
      </c>
      <c r="R125" s="58">
        <v>420</v>
      </c>
      <c r="S125" s="58">
        <v>420</v>
      </c>
      <c r="T125" s="58">
        <v>424</v>
      </c>
      <c r="U125" s="58">
        <v>424</v>
      </c>
      <c r="V125" s="55">
        <f t="shared" si="21"/>
        <v>4.8</v>
      </c>
      <c r="W125" s="55">
        <f t="shared" si="22"/>
        <v>2.0333333333333337</v>
      </c>
      <c r="X125" s="55">
        <f t="shared" si="23"/>
        <v>26.266666666666666</v>
      </c>
      <c r="Y125" s="56">
        <f t="shared" si="24"/>
        <v>17.866666666666664</v>
      </c>
      <c r="Z125" s="693"/>
      <c r="AA125" s="696"/>
      <c r="AB125" s="696"/>
      <c r="AC125" s="696"/>
      <c r="AD125" s="696"/>
      <c r="AE125" s="696"/>
      <c r="AF125" s="696"/>
      <c r="AG125" s="696"/>
      <c r="AH125" s="696"/>
      <c r="AI125" s="704"/>
      <c r="AJ125" s="704"/>
    </row>
    <row r="126" spans="1:36" ht="15.75" x14ac:dyDescent="0.25">
      <c r="A126" s="708"/>
      <c r="B126" s="712"/>
      <c r="C126" s="701"/>
      <c r="D126" s="701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4"/>
      <c r="S126" s="54"/>
      <c r="T126" s="54"/>
      <c r="U126" s="54"/>
      <c r="V126" s="55">
        <f t="shared" si="21"/>
        <v>0</v>
      </c>
      <c r="W126" s="55">
        <f t="shared" si="22"/>
        <v>0</v>
      </c>
      <c r="X126" s="55">
        <f t="shared" si="23"/>
        <v>0</v>
      </c>
      <c r="Y126" s="56">
        <f t="shared" si="24"/>
        <v>0</v>
      </c>
      <c r="Z126" s="693"/>
      <c r="AA126" s="696"/>
      <c r="AB126" s="696"/>
      <c r="AC126" s="696"/>
      <c r="AD126" s="696"/>
      <c r="AE126" s="696"/>
      <c r="AF126" s="696"/>
      <c r="AG126" s="696"/>
      <c r="AH126" s="696"/>
      <c r="AI126" s="704"/>
      <c r="AJ126" s="704"/>
    </row>
    <row r="127" spans="1:36" ht="15.75" x14ac:dyDescent="0.25">
      <c r="A127" s="708"/>
      <c r="B127" s="712"/>
      <c r="C127" s="701"/>
      <c r="D127" s="701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8"/>
      <c r="S127" s="58"/>
      <c r="T127" s="58"/>
      <c r="U127" s="58"/>
      <c r="V127" s="55">
        <f t="shared" si="21"/>
        <v>0</v>
      </c>
      <c r="W127" s="55">
        <f t="shared" si="22"/>
        <v>0</v>
      </c>
      <c r="X127" s="55">
        <f t="shared" si="23"/>
        <v>0</v>
      </c>
      <c r="Y127" s="56">
        <f t="shared" si="24"/>
        <v>0</v>
      </c>
      <c r="Z127" s="693"/>
      <c r="AA127" s="696"/>
      <c r="AB127" s="696"/>
      <c r="AC127" s="696"/>
      <c r="AD127" s="696"/>
      <c r="AE127" s="696"/>
      <c r="AF127" s="696"/>
      <c r="AG127" s="696"/>
      <c r="AH127" s="696"/>
      <c r="AI127" s="704"/>
      <c r="AJ127" s="704"/>
    </row>
    <row r="128" spans="1:36" ht="16.5" thickBot="1" x14ac:dyDescent="0.3">
      <c r="A128" s="709"/>
      <c r="B128" s="713"/>
      <c r="C128" s="702"/>
      <c r="D128" s="702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60"/>
      <c r="S128" s="60"/>
      <c r="T128" s="60"/>
      <c r="U128" s="60"/>
      <c r="V128" s="61">
        <f t="shared" si="21"/>
        <v>0</v>
      </c>
      <c r="W128" s="61">
        <f t="shared" si="22"/>
        <v>0</v>
      </c>
      <c r="X128" s="61">
        <f t="shared" si="23"/>
        <v>0</v>
      </c>
      <c r="Y128" s="62">
        <f t="shared" si="24"/>
        <v>0</v>
      </c>
      <c r="Z128" s="694"/>
      <c r="AA128" s="697"/>
      <c r="AB128" s="697"/>
      <c r="AC128" s="697"/>
      <c r="AD128" s="697"/>
      <c r="AE128" s="697"/>
      <c r="AF128" s="697"/>
      <c r="AG128" s="697"/>
      <c r="AH128" s="697"/>
      <c r="AI128" s="705"/>
      <c r="AJ128" s="705"/>
    </row>
    <row r="129" spans="1:36" ht="15.75" x14ac:dyDescent="0.25">
      <c r="A129" s="707">
        <v>18</v>
      </c>
      <c r="B129" s="711" t="s">
        <v>285</v>
      </c>
      <c r="C129" s="700" t="s">
        <v>286</v>
      </c>
      <c r="D129" s="700">
        <f>(1000+1000)*0.9</f>
        <v>1800</v>
      </c>
      <c r="E129" s="50" t="s">
        <v>287</v>
      </c>
      <c r="F129" s="50">
        <v>26</v>
      </c>
      <c r="G129" s="50">
        <v>42.8</v>
      </c>
      <c r="H129" s="50">
        <v>40.4</v>
      </c>
      <c r="I129" s="50">
        <v>60.9</v>
      </c>
      <c r="J129" s="50">
        <v>49.9</v>
      </c>
      <c r="K129" s="50">
        <v>58.9</v>
      </c>
      <c r="L129" s="50">
        <v>139</v>
      </c>
      <c r="M129" s="50">
        <v>154</v>
      </c>
      <c r="N129" s="50">
        <v>165</v>
      </c>
      <c r="O129" s="50">
        <v>198</v>
      </c>
      <c r="P129" s="50">
        <v>218</v>
      </c>
      <c r="Q129" s="50">
        <v>164</v>
      </c>
      <c r="R129" s="161">
        <v>400</v>
      </c>
      <c r="S129" s="161">
        <v>400</v>
      </c>
      <c r="T129" s="161">
        <v>395</v>
      </c>
      <c r="U129" s="161">
        <v>395</v>
      </c>
      <c r="V129" s="51">
        <f t="shared" si="21"/>
        <v>36.4</v>
      </c>
      <c r="W129" s="51">
        <f t="shared" si="22"/>
        <v>56.566666666666663</v>
      </c>
      <c r="X129" s="51">
        <f t="shared" si="23"/>
        <v>152.66666666666666</v>
      </c>
      <c r="Y129" s="52">
        <f t="shared" si="24"/>
        <v>193.33333333333334</v>
      </c>
      <c r="Z129" s="692">
        <f>SUM(V129:V138)</f>
        <v>175.4</v>
      </c>
      <c r="AA129" s="695">
        <f>SUM(W129:W138)</f>
        <v>254.60000000000002</v>
      </c>
      <c r="AB129" s="695">
        <f>SUM(X129:X138)</f>
        <v>662.0333333333333</v>
      </c>
      <c r="AC129" s="695">
        <f>SUM(Y129:Y138)</f>
        <v>808.76666666666677</v>
      </c>
      <c r="AD129" s="706">
        <f t="shared" ref="AD129:AG139" si="41">Z129*0.38*0.9*SQRT(3)</f>
        <v>103.90018538347273</v>
      </c>
      <c r="AE129" s="706">
        <f t="shared" si="41"/>
        <v>150.81520637760636</v>
      </c>
      <c r="AF129" s="706">
        <f t="shared" si="41"/>
        <v>392.16297641603035</v>
      </c>
      <c r="AG129" s="706">
        <f t="shared" si="41"/>
        <v>479.08213568209783</v>
      </c>
      <c r="AH129" s="695">
        <f>MAX(Z129:AC138)</f>
        <v>808.76666666666677</v>
      </c>
      <c r="AI129" s="703">
        <f t="shared" ref="AI129" si="42">AH129*0.38*0.9*SQRT(3)</f>
        <v>479.08213568209783</v>
      </c>
      <c r="AJ129" s="703">
        <f>D129-AI129</f>
        <v>1320.9178643179021</v>
      </c>
    </row>
    <row r="130" spans="1:36" ht="15.75" x14ac:dyDescent="0.25">
      <c r="A130" s="708"/>
      <c r="B130" s="712"/>
      <c r="C130" s="701"/>
      <c r="D130" s="701"/>
      <c r="E130" s="53" t="s">
        <v>288</v>
      </c>
      <c r="F130" s="53">
        <v>31.6</v>
      </c>
      <c r="G130" s="53">
        <v>7.8</v>
      </c>
      <c r="H130" s="53">
        <v>27.9</v>
      </c>
      <c r="I130" s="53">
        <v>41.2</v>
      </c>
      <c r="J130" s="53">
        <v>22.1</v>
      </c>
      <c r="K130" s="53">
        <v>63.4</v>
      </c>
      <c r="L130" s="53">
        <v>114</v>
      </c>
      <c r="M130" s="53">
        <v>113</v>
      </c>
      <c r="N130" s="53">
        <v>140</v>
      </c>
      <c r="O130" s="53">
        <v>169</v>
      </c>
      <c r="P130" s="53">
        <v>163</v>
      </c>
      <c r="Q130" s="53">
        <v>187</v>
      </c>
      <c r="R130" s="54">
        <v>400</v>
      </c>
      <c r="S130" s="54">
        <v>400</v>
      </c>
      <c r="T130" s="54">
        <v>395</v>
      </c>
      <c r="U130" s="54">
        <v>395</v>
      </c>
      <c r="V130" s="55">
        <f t="shared" si="21"/>
        <v>22.433333333333334</v>
      </c>
      <c r="W130" s="55">
        <f t="shared" si="22"/>
        <v>42.233333333333334</v>
      </c>
      <c r="X130" s="55">
        <f t="shared" si="23"/>
        <v>122.33333333333333</v>
      </c>
      <c r="Y130" s="56">
        <f t="shared" si="24"/>
        <v>173</v>
      </c>
      <c r="Z130" s="693"/>
      <c r="AA130" s="696"/>
      <c r="AB130" s="696"/>
      <c r="AC130" s="696"/>
      <c r="AD130" s="696"/>
      <c r="AE130" s="696"/>
      <c r="AF130" s="696"/>
      <c r="AG130" s="696"/>
      <c r="AH130" s="696"/>
      <c r="AI130" s="704"/>
      <c r="AJ130" s="704"/>
    </row>
    <row r="131" spans="1:36" ht="31.5" x14ac:dyDescent="0.25">
      <c r="A131" s="708"/>
      <c r="B131" s="712"/>
      <c r="C131" s="701"/>
      <c r="D131" s="701"/>
      <c r="E131" s="57" t="s">
        <v>289</v>
      </c>
      <c r="F131" s="57">
        <v>1.5</v>
      </c>
      <c r="G131" s="57">
        <v>20.7</v>
      </c>
      <c r="H131" s="57">
        <v>13.4</v>
      </c>
      <c r="I131" s="57">
        <v>2</v>
      </c>
      <c r="J131" s="57">
        <v>28.3</v>
      </c>
      <c r="K131" s="57">
        <v>13.4</v>
      </c>
      <c r="L131" s="57">
        <v>133</v>
      </c>
      <c r="M131" s="57">
        <v>157</v>
      </c>
      <c r="N131" s="57">
        <v>178</v>
      </c>
      <c r="O131" s="57">
        <v>158.30000000000001</v>
      </c>
      <c r="P131" s="57">
        <v>200</v>
      </c>
      <c r="Q131" s="57">
        <v>236</v>
      </c>
      <c r="R131" s="54">
        <v>400</v>
      </c>
      <c r="S131" s="54">
        <v>400</v>
      </c>
      <c r="T131" s="54">
        <v>395</v>
      </c>
      <c r="U131" s="54">
        <v>395</v>
      </c>
      <c r="V131" s="55">
        <f t="shared" si="21"/>
        <v>11.866666666666667</v>
      </c>
      <c r="W131" s="55">
        <f t="shared" si="22"/>
        <v>14.566666666666668</v>
      </c>
      <c r="X131" s="55">
        <f t="shared" si="23"/>
        <v>156</v>
      </c>
      <c r="Y131" s="56">
        <f t="shared" si="24"/>
        <v>198.1</v>
      </c>
      <c r="Z131" s="693"/>
      <c r="AA131" s="696"/>
      <c r="AB131" s="696"/>
      <c r="AC131" s="696"/>
      <c r="AD131" s="696"/>
      <c r="AE131" s="696"/>
      <c r="AF131" s="696"/>
      <c r="AG131" s="696"/>
      <c r="AH131" s="696"/>
      <c r="AI131" s="704"/>
      <c r="AJ131" s="704"/>
    </row>
    <row r="132" spans="1:36" ht="15.75" x14ac:dyDescent="0.25">
      <c r="A132" s="708"/>
      <c r="B132" s="712"/>
      <c r="C132" s="701"/>
      <c r="D132" s="701"/>
      <c r="E132" s="53" t="s">
        <v>290</v>
      </c>
      <c r="F132" s="53">
        <v>19</v>
      </c>
      <c r="G132" s="53">
        <v>12</v>
      </c>
      <c r="H132" s="53">
        <v>39.700000000000003</v>
      </c>
      <c r="I132" s="53">
        <v>25</v>
      </c>
      <c r="J132" s="53">
        <v>58.3</v>
      </c>
      <c r="K132" s="53">
        <v>36.299999999999997</v>
      </c>
      <c r="L132" s="53">
        <v>183</v>
      </c>
      <c r="M132" s="53">
        <v>165</v>
      </c>
      <c r="N132" s="53">
        <v>197</v>
      </c>
      <c r="O132" s="53">
        <v>191</v>
      </c>
      <c r="P132" s="53">
        <v>196</v>
      </c>
      <c r="Q132" s="53">
        <v>226</v>
      </c>
      <c r="R132" s="54">
        <v>400</v>
      </c>
      <c r="S132" s="54">
        <v>400</v>
      </c>
      <c r="T132" s="54">
        <v>395</v>
      </c>
      <c r="U132" s="54">
        <v>395</v>
      </c>
      <c r="V132" s="55">
        <f t="shared" si="21"/>
        <v>23.566666666666666</v>
      </c>
      <c r="W132" s="55">
        <f t="shared" si="22"/>
        <v>39.866666666666667</v>
      </c>
      <c r="X132" s="55">
        <f t="shared" si="23"/>
        <v>181.66666666666666</v>
      </c>
      <c r="Y132" s="56">
        <f t="shared" si="24"/>
        <v>204.33333333333334</v>
      </c>
      <c r="Z132" s="693"/>
      <c r="AA132" s="696"/>
      <c r="AB132" s="696"/>
      <c r="AC132" s="696"/>
      <c r="AD132" s="696"/>
      <c r="AE132" s="696"/>
      <c r="AF132" s="696"/>
      <c r="AG132" s="696"/>
      <c r="AH132" s="696"/>
      <c r="AI132" s="704"/>
      <c r="AJ132" s="704"/>
    </row>
    <row r="133" spans="1:36" ht="15.75" x14ac:dyDescent="0.25">
      <c r="A133" s="708"/>
      <c r="B133" s="712"/>
      <c r="C133" s="701"/>
      <c r="D133" s="701"/>
      <c r="E133" s="57" t="s">
        <v>291</v>
      </c>
      <c r="F133" s="57">
        <v>20.7</v>
      </c>
      <c r="G133" s="57">
        <v>2</v>
      </c>
      <c r="H133" s="57">
        <v>0.4</v>
      </c>
      <c r="I133" s="57">
        <v>0</v>
      </c>
      <c r="J133" s="57">
        <v>1.9</v>
      </c>
      <c r="K133" s="57">
        <v>21.7</v>
      </c>
      <c r="L133" s="57">
        <v>18</v>
      </c>
      <c r="M133" s="57">
        <v>0</v>
      </c>
      <c r="N133" s="57">
        <v>0</v>
      </c>
      <c r="O133" s="57">
        <v>1.4</v>
      </c>
      <c r="P133" s="57">
        <v>22.6</v>
      </c>
      <c r="Q133" s="57">
        <v>0.3</v>
      </c>
      <c r="R133" s="58">
        <v>400</v>
      </c>
      <c r="S133" s="58">
        <v>400</v>
      </c>
      <c r="T133" s="58">
        <v>395</v>
      </c>
      <c r="U133" s="58">
        <v>395</v>
      </c>
      <c r="V133" s="55">
        <f t="shared" si="21"/>
        <v>7.6999999999999993</v>
      </c>
      <c r="W133" s="55">
        <f t="shared" si="22"/>
        <v>11.799999999999999</v>
      </c>
      <c r="X133" s="55">
        <f t="shared" si="23"/>
        <v>18</v>
      </c>
      <c r="Y133" s="56">
        <f t="shared" si="24"/>
        <v>8.1</v>
      </c>
      <c r="Z133" s="693"/>
      <c r="AA133" s="696"/>
      <c r="AB133" s="696"/>
      <c r="AC133" s="696"/>
      <c r="AD133" s="696"/>
      <c r="AE133" s="696"/>
      <c r="AF133" s="696"/>
      <c r="AG133" s="696"/>
      <c r="AH133" s="696"/>
      <c r="AI133" s="704"/>
      <c r="AJ133" s="704"/>
    </row>
    <row r="134" spans="1:36" ht="15.75" x14ac:dyDescent="0.25">
      <c r="A134" s="708"/>
      <c r="B134" s="712"/>
      <c r="C134" s="701"/>
      <c r="D134" s="701"/>
      <c r="E134" s="53" t="s">
        <v>292</v>
      </c>
      <c r="F134" s="53">
        <v>54.3</v>
      </c>
      <c r="G134" s="53">
        <v>21.8</v>
      </c>
      <c r="H134" s="53">
        <v>11.8</v>
      </c>
      <c r="I134" s="53">
        <v>31.4</v>
      </c>
      <c r="J134" s="53">
        <v>45.6</v>
      </c>
      <c r="K134" s="53">
        <v>41.2</v>
      </c>
      <c r="L134" s="53"/>
      <c r="M134" s="53"/>
      <c r="N134" s="53"/>
      <c r="O134" s="53"/>
      <c r="P134" s="53"/>
      <c r="Q134" s="53"/>
      <c r="R134" s="54">
        <v>400</v>
      </c>
      <c r="S134" s="54">
        <v>400</v>
      </c>
      <c r="T134" s="54">
        <v>395</v>
      </c>
      <c r="U134" s="54">
        <v>395</v>
      </c>
      <c r="V134" s="55">
        <f t="shared" si="21"/>
        <v>29.299999999999997</v>
      </c>
      <c r="W134" s="55">
        <f t="shared" si="22"/>
        <v>39.4</v>
      </c>
      <c r="X134" s="55">
        <f t="shared" si="23"/>
        <v>0</v>
      </c>
      <c r="Y134" s="56">
        <f t="shared" si="24"/>
        <v>0</v>
      </c>
      <c r="Z134" s="693"/>
      <c r="AA134" s="696"/>
      <c r="AB134" s="696"/>
      <c r="AC134" s="696"/>
      <c r="AD134" s="696"/>
      <c r="AE134" s="696"/>
      <c r="AF134" s="696"/>
      <c r="AG134" s="696"/>
      <c r="AH134" s="696"/>
      <c r="AI134" s="704"/>
      <c r="AJ134" s="704"/>
    </row>
    <row r="135" spans="1:36" ht="15.75" x14ac:dyDescent="0.25">
      <c r="A135" s="708"/>
      <c r="B135" s="712"/>
      <c r="C135" s="701"/>
      <c r="D135" s="701"/>
      <c r="E135" s="57" t="s">
        <v>293</v>
      </c>
      <c r="F135" s="57">
        <v>43.5</v>
      </c>
      <c r="G135" s="57">
        <v>58.3</v>
      </c>
      <c r="H135" s="57">
        <v>29.7</v>
      </c>
      <c r="I135" s="57">
        <v>52.2</v>
      </c>
      <c r="J135" s="57">
        <v>70.900000000000006</v>
      </c>
      <c r="K135" s="57">
        <v>26.6</v>
      </c>
      <c r="L135" s="57">
        <v>28</v>
      </c>
      <c r="M135" s="57">
        <v>32</v>
      </c>
      <c r="N135" s="57">
        <v>16</v>
      </c>
      <c r="O135" s="57">
        <v>18.3</v>
      </c>
      <c r="P135" s="57">
        <v>37.1</v>
      </c>
      <c r="Q135" s="57">
        <v>19.3</v>
      </c>
      <c r="R135" s="58">
        <v>400</v>
      </c>
      <c r="S135" s="58">
        <v>400</v>
      </c>
      <c r="T135" s="58">
        <v>395</v>
      </c>
      <c r="U135" s="58">
        <v>395</v>
      </c>
      <c r="V135" s="55">
        <f t="shared" si="21"/>
        <v>43.833333333333336</v>
      </c>
      <c r="W135" s="55">
        <f t="shared" si="22"/>
        <v>49.900000000000006</v>
      </c>
      <c r="X135" s="55">
        <f t="shared" si="23"/>
        <v>25.333333333333332</v>
      </c>
      <c r="Y135" s="56">
        <f t="shared" si="24"/>
        <v>24.900000000000002</v>
      </c>
      <c r="Z135" s="693"/>
      <c r="AA135" s="696"/>
      <c r="AB135" s="696"/>
      <c r="AC135" s="696"/>
      <c r="AD135" s="696"/>
      <c r="AE135" s="696"/>
      <c r="AF135" s="696"/>
      <c r="AG135" s="696"/>
      <c r="AH135" s="696"/>
      <c r="AI135" s="704"/>
      <c r="AJ135" s="704"/>
    </row>
    <row r="136" spans="1:36" ht="15.75" x14ac:dyDescent="0.25">
      <c r="A136" s="708"/>
      <c r="B136" s="712"/>
      <c r="C136" s="701"/>
      <c r="D136" s="701"/>
      <c r="E136" s="53" t="s">
        <v>294</v>
      </c>
      <c r="F136" s="53">
        <v>0.3</v>
      </c>
      <c r="G136" s="53">
        <v>0.3</v>
      </c>
      <c r="H136" s="53">
        <v>0.3</v>
      </c>
      <c r="I136" s="53">
        <v>0.4</v>
      </c>
      <c r="J136" s="53">
        <v>0.2</v>
      </c>
      <c r="K136" s="53">
        <v>0.2</v>
      </c>
      <c r="L136" s="53">
        <v>13</v>
      </c>
      <c r="M136" s="53">
        <v>5</v>
      </c>
      <c r="N136" s="53">
        <v>0.1</v>
      </c>
      <c r="O136" s="53">
        <v>0</v>
      </c>
      <c r="P136" s="53">
        <v>7</v>
      </c>
      <c r="Q136" s="53">
        <v>0</v>
      </c>
      <c r="R136" s="54">
        <v>400</v>
      </c>
      <c r="S136" s="54">
        <v>400</v>
      </c>
      <c r="T136" s="54">
        <v>395</v>
      </c>
      <c r="U136" s="54">
        <v>395</v>
      </c>
      <c r="V136" s="55">
        <f t="shared" si="21"/>
        <v>0.3</v>
      </c>
      <c r="W136" s="55">
        <f t="shared" si="22"/>
        <v>0.26666666666666666</v>
      </c>
      <c r="X136" s="55">
        <f t="shared" si="23"/>
        <v>6.0333333333333341</v>
      </c>
      <c r="Y136" s="56">
        <f t="shared" si="24"/>
        <v>7</v>
      </c>
      <c r="Z136" s="693"/>
      <c r="AA136" s="696"/>
      <c r="AB136" s="696"/>
      <c r="AC136" s="696"/>
      <c r="AD136" s="696"/>
      <c r="AE136" s="696"/>
      <c r="AF136" s="696"/>
      <c r="AG136" s="696"/>
      <c r="AH136" s="696"/>
      <c r="AI136" s="704"/>
      <c r="AJ136" s="704"/>
    </row>
    <row r="137" spans="1:36" ht="15.75" x14ac:dyDescent="0.25">
      <c r="A137" s="708"/>
      <c r="B137" s="712"/>
      <c r="C137" s="701"/>
      <c r="D137" s="701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8"/>
      <c r="S137" s="58"/>
      <c r="T137" s="58"/>
      <c r="U137" s="58"/>
      <c r="V137" s="55">
        <f t="shared" si="21"/>
        <v>0</v>
      </c>
      <c r="W137" s="55">
        <f t="shared" si="22"/>
        <v>0</v>
      </c>
      <c r="X137" s="55">
        <f t="shared" si="23"/>
        <v>0</v>
      </c>
      <c r="Y137" s="56">
        <f t="shared" si="24"/>
        <v>0</v>
      </c>
      <c r="Z137" s="693"/>
      <c r="AA137" s="696"/>
      <c r="AB137" s="696"/>
      <c r="AC137" s="696"/>
      <c r="AD137" s="696"/>
      <c r="AE137" s="696"/>
      <c r="AF137" s="696"/>
      <c r="AG137" s="696"/>
      <c r="AH137" s="696"/>
      <c r="AI137" s="704"/>
      <c r="AJ137" s="704"/>
    </row>
    <row r="138" spans="1:36" ht="16.5" thickBot="1" x14ac:dyDescent="0.3">
      <c r="A138" s="709"/>
      <c r="B138" s="713"/>
      <c r="C138" s="702"/>
      <c r="D138" s="702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  <c r="S138" s="60"/>
      <c r="T138" s="60"/>
      <c r="U138" s="60"/>
      <c r="V138" s="61">
        <f t="shared" si="21"/>
        <v>0</v>
      </c>
      <c r="W138" s="61">
        <f t="shared" si="22"/>
        <v>0</v>
      </c>
      <c r="X138" s="61">
        <f t="shared" si="23"/>
        <v>0</v>
      </c>
      <c r="Y138" s="62">
        <f t="shared" si="24"/>
        <v>0</v>
      </c>
      <c r="Z138" s="694"/>
      <c r="AA138" s="697"/>
      <c r="AB138" s="697"/>
      <c r="AC138" s="697"/>
      <c r="AD138" s="697"/>
      <c r="AE138" s="697"/>
      <c r="AF138" s="697"/>
      <c r="AG138" s="697"/>
      <c r="AH138" s="697"/>
      <c r="AI138" s="705"/>
      <c r="AJ138" s="705"/>
    </row>
    <row r="139" spans="1:36" ht="15.75" x14ac:dyDescent="0.25">
      <c r="A139" s="707">
        <v>19</v>
      </c>
      <c r="B139" s="711" t="s">
        <v>295</v>
      </c>
      <c r="C139" s="700" t="s">
        <v>286</v>
      </c>
      <c r="D139" s="700">
        <f>(1000+1000)*0.9</f>
        <v>1800</v>
      </c>
      <c r="E139" s="50" t="s">
        <v>296</v>
      </c>
      <c r="F139" s="50"/>
      <c r="G139" s="50"/>
      <c r="H139" s="50"/>
      <c r="I139" s="50"/>
      <c r="J139" s="50"/>
      <c r="K139" s="50"/>
      <c r="L139" s="50">
        <v>132</v>
      </c>
      <c r="M139" s="50">
        <v>68</v>
      </c>
      <c r="N139" s="50">
        <v>54</v>
      </c>
      <c r="O139" s="50">
        <v>58.4</v>
      </c>
      <c r="P139" s="50">
        <v>22</v>
      </c>
      <c r="Q139" s="50">
        <v>43.8</v>
      </c>
      <c r="R139" s="161"/>
      <c r="S139" s="161"/>
      <c r="T139" s="161"/>
      <c r="U139" s="161"/>
      <c r="V139" s="51">
        <f t="shared" si="21"/>
        <v>0</v>
      </c>
      <c r="W139" s="51">
        <f t="shared" si="22"/>
        <v>0</v>
      </c>
      <c r="X139" s="51">
        <f t="shared" si="23"/>
        <v>84.666666666666671</v>
      </c>
      <c r="Y139" s="52">
        <f t="shared" si="24"/>
        <v>41.4</v>
      </c>
      <c r="Z139" s="692">
        <f>SUM(V139:V148)</f>
        <v>209.86666666666665</v>
      </c>
      <c r="AA139" s="695">
        <f>SUM(W139:W148)</f>
        <v>125.46666666666667</v>
      </c>
      <c r="AB139" s="695">
        <f>SUM(X139:X148)</f>
        <v>210.99999999999997</v>
      </c>
      <c r="AC139" s="695">
        <f>SUM(Y139:Y148)</f>
        <v>405.56666666666666</v>
      </c>
      <c r="AD139" s="706">
        <f t="shared" ref="AD139" si="43">Z139*0.38*0.9*SQRT(3)</f>
        <v>124.31690748277163</v>
      </c>
      <c r="AE139" s="706">
        <f t="shared" si="41"/>
        <v>74.321607332457504</v>
      </c>
      <c r="AF139" s="706">
        <f t="shared" si="41"/>
        <v>124.9882503757853</v>
      </c>
      <c r="AG139" s="706">
        <f t="shared" si="41"/>
        <v>240.24202880287203</v>
      </c>
      <c r="AH139" s="695">
        <f>MAX(Z139:AC148)</f>
        <v>405.56666666666666</v>
      </c>
      <c r="AI139" s="703">
        <f t="shared" ref="AI139" si="44">AH139*0.38*0.9*SQRT(3)</f>
        <v>240.24202880287203</v>
      </c>
      <c r="AJ139" s="703">
        <f>D139-AI139</f>
        <v>1559.757971197128</v>
      </c>
    </row>
    <row r="140" spans="1:36" ht="15.75" x14ac:dyDescent="0.25">
      <c r="A140" s="708"/>
      <c r="B140" s="712"/>
      <c r="C140" s="701"/>
      <c r="D140" s="701"/>
      <c r="E140" s="53" t="s">
        <v>297</v>
      </c>
      <c r="F140" s="53">
        <v>61.7</v>
      </c>
      <c r="G140" s="53">
        <v>69.5</v>
      </c>
      <c r="H140" s="53">
        <v>71.599999999999994</v>
      </c>
      <c r="I140" s="53">
        <v>56.3</v>
      </c>
      <c r="J140" s="53">
        <v>36.1</v>
      </c>
      <c r="K140" s="53">
        <v>64.099999999999994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4">
        <v>400</v>
      </c>
      <c r="S140" s="54">
        <v>400</v>
      </c>
      <c r="T140" s="54">
        <v>400</v>
      </c>
      <c r="U140" s="54">
        <v>400</v>
      </c>
      <c r="V140" s="55">
        <f t="shared" ref="V140:V160" si="45">IF(AND(F140=0,G140=0,H140=0),0,IF(AND(F140=0,G140=0),H140,IF(AND(F140=0,H140=0),G140,IF(AND(G140=0,H140=0),F140,IF(F140=0,(G140+H140)/2,IF(G140=0,(F140+H140)/2,IF(H140=0,(F140+G140)/2,(F140+G140+H140)/3)))))))</f>
        <v>67.599999999999994</v>
      </c>
      <c r="W140" s="55">
        <f t="shared" ref="W140:W160" si="46">IF(AND(I140=0,J140=0,K140=0),0,IF(AND(I140=0,J140=0),K140,IF(AND(I140=0,K140=0),J140,IF(AND(J140=0,K140=0),I140,IF(I140=0,(J140+K140)/2,IF(J140=0,(I140+K140)/2,IF(K140=0,(I140+J140)/2,(I140+J140+K140)/3)))))))</f>
        <v>52.166666666666664</v>
      </c>
      <c r="X140" s="55">
        <f t="shared" ref="X140:X160" si="47">IF(AND(L140=0,M140=0,N140=0),0,IF(AND(L140=0,M140=0),N140,IF(AND(L140=0,N140=0),M140,IF(AND(M140=0,N140=0),L140,IF(L140=0,(M140+N140)/2,IF(M140=0,(L140+N140)/2,IF(N140=0,(L140+M140)/2,(L140+M140+N140)/3)))))))</f>
        <v>0</v>
      </c>
      <c r="Y140" s="56">
        <f t="shared" ref="Y140:Y160" si="48">IF(AND(O140=0,P140=0,Q140=0),0,IF(AND(O140=0,P140=0),Q140,IF(AND(O140=0,Q140=0),P140,IF(AND(P140=0,Q140=0),O140,IF(O140=0,(P140+Q140)/2,IF(P140=0,(O140+Q140)/2,IF(Q140=0,(O140+P140)/2,(O140+P140+Q140)/3)))))))</f>
        <v>0</v>
      </c>
      <c r="Z140" s="693"/>
      <c r="AA140" s="696"/>
      <c r="AB140" s="696"/>
      <c r="AC140" s="696"/>
      <c r="AD140" s="696"/>
      <c r="AE140" s="696"/>
      <c r="AF140" s="696"/>
      <c r="AG140" s="696"/>
      <c r="AH140" s="696"/>
      <c r="AI140" s="704"/>
      <c r="AJ140" s="704"/>
    </row>
    <row r="141" spans="1:36" ht="15.75" x14ac:dyDescent="0.25">
      <c r="A141" s="708"/>
      <c r="B141" s="712"/>
      <c r="C141" s="701"/>
      <c r="D141" s="701"/>
      <c r="E141" s="57" t="s">
        <v>298</v>
      </c>
      <c r="F141" s="57">
        <v>14.9</v>
      </c>
      <c r="G141" s="57">
        <v>25.9</v>
      </c>
      <c r="H141" s="57">
        <v>28.1</v>
      </c>
      <c r="I141" s="57">
        <v>9.1999999999999993</v>
      </c>
      <c r="J141" s="57">
        <v>2.2999999999999998</v>
      </c>
      <c r="K141" s="57">
        <v>3.4</v>
      </c>
      <c r="L141" s="57">
        <v>18</v>
      </c>
      <c r="M141" s="57">
        <v>20</v>
      </c>
      <c r="N141" s="57">
        <v>26</v>
      </c>
      <c r="O141" s="57">
        <v>136.30000000000001</v>
      </c>
      <c r="P141" s="57">
        <v>130.4</v>
      </c>
      <c r="Q141" s="57">
        <v>135</v>
      </c>
      <c r="R141" s="54">
        <v>400</v>
      </c>
      <c r="S141" s="54">
        <v>400</v>
      </c>
      <c r="T141" s="54">
        <v>400</v>
      </c>
      <c r="U141" s="54">
        <v>400</v>
      </c>
      <c r="V141" s="55">
        <f t="shared" si="45"/>
        <v>22.966666666666669</v>
      </c>
      <c r="W141" s="55">
        <f t="shared" si="46"/>
        <v>4.9666666666666668</v>
      </c>
      <c r="X141" s="55">
        <f t="shared" si="47"/>
        <v>21.333333333333332</v>
      </c>
      <c r="Y141" s="56">
        <f t="shared" si="48"/>
        <v>133.9</v>
      </c>
      <c r="Z141" s="693"/>
      <c r="AA141" s="696"/>
      <c r="AB141" s="696"/>
      <c r="AC141" s="696"/>
      <c r="AD141" s="696"/>
      <c r="AE141" s="696"/>
      <c r="AF141" s="696"/>
      <c r="AG141" s="696"/>
      <c r="AH141" s="696"/>
      <c r="AI141" s="704"/>
      <c r="AJ141" s="704"/>
    </row>
    <row r="142" spans="1:36" ht="15.75" x14ac:dyDescent="0.25">
      <c r="A142" s="708"/>
      <c r="B142" s="712"/>
      <c r="C142" s="701"/>
      <c r="D142" s="701"/>
      <c r="E142" s="53" t="s">
        <v>299</v>
      </c>
      <c r="F142" s="53"/>
      <c r="G142" s="53"/>
      <c r="H142" s="53"/>
      <c r="I142" s="53"/>
      <c r="J142" s="53"/>
      <c r="K142" s="53"/>
      <c r="L142" s="53">
        <v>0</v>
      </c>
      <c r="M142" s="53">
        <v>0</v>
      </c>
      <c r="N142" s="53">
        <v>0</v>
      </c>
      <c r="O142" s="53">
        <v>0.1</v>
      </c>
      <c r="P142" s="53">
        <v>0.4</v>
      </c>
      <c r="Q142" s="53">
        <v>2.9</v>
      </c>
      <c r="R142" s="54">
        <v>400</v>
      </c>
      <c r="S142" s="54">
        <v>400</v>
      </c>
      <c r="T142" s="54">
        <v>400</v>
      </c>
      <c r="U142" s="54">
        <v>400</v>
      </c>
      <c r="V142" s="55">
        <f t="shared" si="45"/>
        <v>0</v>
      </c>
      <c r="W142" s="55">
        <f t="shared" si="46"/>
        <v>0</v>
      </c>
      <c r="X142" s="55">
        <f t="shared" si="47"/>
        <v>0</v>
      </c>
      <c r="Y142" s="56">
        <f t="shared" si="48"/>
        <v>1.1333333333333333</v>
      </c>
      <c r="Z142" s="693"/>
      <c r="AA142" s="696"/>
      <c r="AB142" s="696"/>
      <c r="AC142" s="696"/>
      <c r="AD142" s="696"/>
      <c r="AE142" s="696"/>
      <c r="AF142" s="696"/>
      <c r="AG142" s="696"/>
      <c r="AH142" s="696"/>
      <c r="AI142" s="704"/>
      <c r="AJ142" s="704"/>
    </row>
    <row r="143" spans="1:36" ht="15.75" x14ac:dyDescent="0.25">
      <c r="A143" s="708"/>
      <c r="B143" s="712"/>
      <c r="C143" s="701"/>
      <c r="D143" s="701"/>
      <c r="E143" s="57" t="s">
        <v>300</v>
      </c>
      <c r="F143" s="57">
        <v>46.4</v>
      </c>
      <c r="G143" s="57">
        <v>47.9</v>
      </c>
      <c r="H143" s="57">
        <v>65.2</v>
      </c>
      <c r="I143" s="57">
        <v>30.5</v>
      </c>
      <c r="J143" s="57">
        <v>31.5</v>
      </c>
      <c r="K143" s="57">
        <v>49.6</v>
      </c>
      <c r="L143" s="57">
        <v>62</v>
      </c>
      <c r="M143" s="57">
        <v>40</v>
      </c>
      <c r="N143" s="57">
        <v>71</v>
      </c>
      <c r="O143" s="57">
        <v>191.8</v>
      </c>
      <c r="P143" s="57">
        <v>109.8</v>
      </c>
      <c r="Q143" s="57">
        <v>187.6</v>
      </c>
      <c r="R143" s="58">
        <v>400</v>
      </c>
      <c r="S143" s="58">
        <v>400</v>
      </c>
      <c r="T143" s="58">
        <v>400</v>
      </c>
      <c r="U143" s="58">
        <v>400</v>
      </c>
      <c r="V143" s="55">
        <f t="shared" si="45"/>
        <v>53.166666666666664</v>
      </c>
      <c r="W143" s="55">
        <f t="shared" si="46"/>
        <v>37.199999999999996</v>
      </c>
      <c r="X143" s="55">
        <f t="shared" si="47"/>
        <v>57.666666666666664</v>
      </c>
      <c r="Y143" s="56">
        <f t="shared" si="48"/>
        <v>163.06666666666669</v>
      </c>
      <c r="Z143" s="693"/>
      <c r="AA143" s="696"/>
      <c r="AB143" s="696"/>
      <c r="AC143" s="696"/>
      <c r="AD143" s="696"/>
      <c r="AE143" s="696"/>
      <c r="AF143" s="696"/>
      <c r="AG143" s="696"/>
      <c r="AH143" s="696"/>
      <c r="AI143" s="704"/>
      <c r="AJ143" s="704"/>
    </row>
    <row r="144" spans="1:36" ht="15.75" x14ac:dyDescent="0.25">
      <c r="A144" s="708"/>
      <c r="B144" s="712"/>
      <c r="C144" s="701"/>
      <c r="D144" s="701"/>
      <c r="E144" s="53" t="s">
        <v>230</v>
      </c>
      <c r="F144" s="53">
        <v>37.9</v>
      </c>
      <c r="G144" s="53">
        <v>31.2</v>
      </c>
      <c r="H144" s="53">
        <v>12.3</v>
      </c>
      <c r="I144" s="53">
        <v>17.8</v>
      </c>
      <c r="J144" s="53">
        <v>7.4</v>
      </c>
      <c r="K144" s="53">
        <v>0.2</v>
      </c>
      <c r="L144" s="53">
        <v>18</v>
      </c>
      <c r="M144" s="53">
        <v>9</v>
      </c>
      <c r="N144" s="53">
        <v>2</v>
      </c>
      <c r="O144" s="53">
        <v>30.8</v>
      </c>
      <c r="P144" s="53">
        <v>19.399999999999999</v>
      </c>
      <c r="Q144" s="53">
        <v>10.8</v>
      </c>
      <c r="R144" s="54">
        <v>400</v>
      </c>
      <c r="S144" s="54">
        <v>400</v>
      </c>
      <c r="T144" s="54">
        <v>400</v>
      </c>
      <c r="U144" s="54">
        <v>400</v>
      </c>
      <c r="V144" s="55">
        <f t="shared" si="45"/>
        <v>27.133333333333329</v>
      </c>
      <c r="W144" s="55">
        <f t="shared" si="46"/>
        <v>8.4666666666666668</v>
      </c>
      <c r="X144" s="55">
        <f t="shared" si="47"/>
        <v>9.6666666666666661</v>
      </c>
      <c r="Y144" s="56">
        <f t="shared" si="48"/>
        <v>20.333333333333332</v>
      </c>
      <c r="Z144" s="693"/>
      <c r="AA144" s="696"/>
      <c r="AB144" s="696"/>
      <c r="AC144" s="696"/>
      <c r="AD144" s="696"/>
      <c r="AE144" s="696"/>
      <c r="AF144" s="696"/>
      <c r="AG144" s="696"/>
      <c r="AH144" s="696"/>
      <c r="AI144" s="704"/>
      <c r="AJ144" s="704"/>
    </row>
    <row r="145" spans="1:36" ht="15.75" x14ac:dyDescent="0.25">
      <c r="A145" s="708"/>
      <c r="B145" s="712"/>
      <c r="C145" s="701"/>
      <c r="D145" s="701"/>
      <c r="E145" s="57" t="s">
        <v>301</v>
      </c>
      <c r="F145" s="57">
        <v>1.2</v>
      </c>
      <c r="G145" s="57">
        <v>5.0999999999999996</v>
      </c>
      <c r="H145" s="57">
        <v>4.0999999999999996</v>
      </c>
      <c r="I145" s="57">
        <v>28.6</v>
      </c>
      <c r="J145" s="57">
        <v>7.4</v>
      </c>
      <c r="K145" s="57">
        <v>12.6</v>
      </c>
      <c r="L145" s="57">
        <v>32</v>
      </c>
      <c r="M145" s="57">
        <v>41</v>
      </c>
      <c r="N145" s="57">
        <v>40</v>
      </c>
      <c r="O145" s="57">
        <v>63.9</v>
      </c>
      <c r="P145" s="57">
        <v>42.8</v>
      </c>
      <c r="Q145" s="57">
        <v>30.5</v>
      </c>
      <c r="R145" s="58">
        <v>400</v>
      </c>
      <c r="S145" s="58">
        <v>400</v>
      </c>
      <c r="T145" s="58">
        <v>400</v>
      </c>
      <c r="U145" s="58">
        <v>400</v>
      </c>
      <c r="V145" s="55">
        <f t="shared" si="45"/>
        <v>3.4666666666666663</v>
      </c>
      <c r="W145" s="55">
        <f t="shared" si="46"/>
        <v>16.2</v>
      </c>
      <c r="X145" s="55">
        <f t="shared" si="47"/>
        <v>37.666666666666664</v>
      </c>
      <c r="Y145" s="56">
        <f t="shared" si="48"/>
        <v>45.733333333333327</v>
      </c>
      <c r="Z145" s="693"/>
      <c r="AA145" s="696"/>
      <c r="AB145" s="696"/>
      <c r="AC145" s="696"/>
      <c r="AD145" s="696"/>
      <c r="AE145" s="696"/>
      <c r="AF145" s="696"/>
      <c r="AG145" s="696"/>
      <c r="AH145" s="696"/>
      <c r="AI145" s="704"/>
      <c r="AJ145" s="704"/>
    </row>
    <row r="146" spans="1:36" ht="31.5" x14ac:dyDescent="0.25">
      <c r="A146" s="708"/>
      <c r="B146" s="712"/>
      <c r="C146" s="701"/>
      <c r="D146" s="701"/>
      <c r="E146" s="53" t="s">
        <v>302</v>
      </c>
      <c r="F146" s="53">
        <v>57.7</v>
      </c>
      <c r="G146" s="53">
        <v>32.9</v>
      </c>
      <c r="H146" s="53">
        <v>16</v>
      </c>
      <c r="I146" s="53">
        <v>9.1</v>
      </c>
      <c r="J146" s="53">
        <v>8.3000000000000007</v>
      </c>
      <c r="K146" s="53">
        <v>2</v>
      </c>
      <c r="L146" s="53"/>
      <c r="M146" s="53"/>
      <c r="N146" s="53"/>
      <c r="O146" s="53"/>
      <c r="P146" s="53"/>
      <c r="Q146" s="53"/>
      <c r="R146" s="54">
        <v>400</v>
      </c>
      <c r="S146" s="54">
        <v>400</v>
      </c>
      <c r="T146" s="54">
        <v>400</v>
      </c>
      <c r="U146" s="54">
        <v>400</v>
      </c>
      <c r="V146" s="55">
        <f t="shared" si="45"/>
        <v>35.533333333333331</v>
      </c>
      <c r="W146" s="55">
        <f t="shared" si="46"/>
        <v>6.4666666666666659</v>
      </c>
      <c r="X146" s="55">
        <f t="shared" si="47"/>
        <v>0</v>
      </c>
      <c r="Y146" s="56">
        <f t="shared" si="48"/>
        <v>0</v>
      </c>
      <c r="Z146" s="693"/>
      <c r="AA146" s="696"/>
      <c r="AB146" s="696"/>
      <c r="AC146" s="696"/>
      <c r="AD146" s="696"/>
      <c r="AE146" s="696"/>
      <c r="AF146" s="696"/>
      <c r="AG146" s="696"/>
      <c r="AH146" s="696"/>
      <c r="AI146" s="704"/>
      <c r="AJ146" s="704"/>
    </row>
    <row r="147" spans="1:36" ht="15.75" x14ac:dyDescent="0.25">
      <c r="A147" s="708"/>
      <c r="B147" s="712"/>
      <c r="C147" s="701"/>
      <c r="D147" s="701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8"/>
      <c r="S147" s="58"/>
      <c r="T147" s="58"/>
      <c r="U147" s="58"/>
      <c r="V147" s="55">
        <f t="shared" si="45"/>
        <v>0</v>
      </c>
      <c r="W147" s="55">
        <f t="shared" si="46"/>
        <v>0</v>
      </c>
      <c r="X147" s="55">
        <f t="shared" si="47"/>
        <v>0</v>
      </c>
      <c r="Y147" s="56">
        <f t="shared" si="48"/>
        <v>0</v>
      </c>
      <c r="Z147" s="693"/>
      <c r="AA147" s="696"/>
      <c r="AB147" s="696"/>
      <c r="AC147" s="696"/>
      <c r="AD147" s="696"/>
      <c r="AE147" s="696"/>
      <c r="AF147" s="696"/>
      <c r="AG147" s="696"/>
      <c r="AH147" s="696"/>
      <c r="AI147" s="704"/>
      <c r="AJ147" s="704"/>
    </row>
    <row r="148" spans="1:36" ht="16.5" thickBot="1" x14ac:dyDescent="0.3">
      <c r="A148" s="709"/>
      <c r="B148" s="713"/>
      <c r="C148" s="702"/>
      <c r="D148" s="702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60"/>
      <c r="S148" s="60"/>
      <c r="T148" s="60"/>
      <c r="U148" s="60"/>
      <c r="V148" s="61">
        <f t="shared" si="45"/>
        <v>0</v>
      </c>
      <c r="W148" s="61">
        <f t="shared" si="46"/>
        <v>0</v>
      </c>
      <c r="X148" s="61">
        <f t="shared" si="47"/>
        <v>0</v>
      </c>
      <c r="Y148" s="62">
        <f t="shared" si="48"/>
        <v>0</v>
      </c>
      <c r="Z148" s="694"/>
      <c r="AA148" s="697"/>
      <c r="AB148" s="697"/>
      <c r="AC148" s="697"/>
      <c r="AD148" s="697"/>
      <c r="AE148" s="697"/>
      <c r="AF148" s="697"/>
      <c r="AG148" s="697"/>
      <c r="AH148" s="697"/>
      <c r="AI148" s="705"/>
      <c r="AJ148" s="705"/>
    </row>
    <row r="149" spans="1:36" ht="15.75" x14ac:dyDescent="0.25">
      <c r="A149" s="707">
        <v>20</v>
      </c>
      <c r="B149" s="698" t="s">
        <v>303</v>
      </c>
      <c r="C149" s="700" t="s">
        <v>104</v>
      </c>
      <c r="D149" s="700">
        <f>250*0.9</f>
        <v>225</v>
      </c>
      <c r="E149" s="50"/>
      <c r="F149" s="50">
        <v>124</v>
      </c>
      <c r="G149" s="50">
        <v>117</v>
      </c>
      <c r="H149" s="50">
        <v>98</v>
      </c>
      <c r="I149" s="50">
        <v>98</v>
      </c>
      <c r="J149" s="50">
        <v>98</v>
      </c>
      <c r="K149" s="50">
        <v>88</v>
      </c>
      <c r="L149" s="50">
        <v>196</v>
      </c>
      <c r="M149" s="50">
        <v>194</v>
      </c>
      <c r="N149" s="50">
        <v>200</v>
      </c>
      <c r="O149" s="50">
        <v>196</v>
      </c>
      <c r="P149" s="50">
        <v>194</v>
      </c>
      <c r="Q149" s="50">
        <v>200</v>
      </c>
      <c r="R149" s="72">
        <v>390</v>
      </c>
      <c r="S149" s="72">
        <v>390</v>
      </c>
      <c r="T149" s="72">
        <v>390</v>
      </c>
      <c r="U149" s="72">
        <v>390</v>
      </c>
      <c r="V149" s="51">
        <f t="shared" si="45"/>
        <v>113</v>
      </c>
      <c r="W149" s="51">
        <f t="shared" si="46"/>
        <v>94.666666666666671</v>
      </c>
      <c r="X149" s="51">
        <f t="shared" si="47"/>
        <v>196.66666666666666</v>
      </c>
      <c r="Y149" s="52">
        <f t="shared" si="48"/>
        <v>196.66666666666666</v>
      </c>
      <c r="Z149" s="692">
        <f>SUM(V149:V150)</f>
        <v>113</v>
      </c>
      <c r="AA149" s="695">
        <f>SUM(W149:W150)</f>
        <v>94.666666666666671</v>
      </c>
      <c r="AB149" s="695">
        <f>SUM(X149:X150)</f>
        <v>196.66666666666666</v>
      </c>
      <c r="AC149" s="695">
        <f>SUM(Y149:Y150)</f>
        <v>196.66666666666666</v>
      </c>
      <c r="AD149" s="706">
        <f t="shared" ref="AD149:AG149" si="49">Z149*0.38*0.9*SQRT(3)</f>
        <v>66.936835509306832</v>
      </c>
      <c r="AE149" s="706">
        <f t="shared" si="49"/>
        <v>56.076876945849975</v>
      </c>
      <c r="AF149" s="706">
        <f t="shared" si="49"/>
        <v>116.4977373170827</v>
      </c>
      <c r="AG149" s="706">
        <f t="shared" si="49"/>
        <v>116.4977373170827</v>
      </c>
      <c r="AH149" s="695">
        <f>MAX(Z149:AC150)</f>
        <v>196.66666666666666</v>
      </c>
      <c r="AI149" s="703">
        <f t="shared" ref="AI149" si="50">AH149*0.38*0.9*SQRT(3)</f>
        <v>116.4977373170827</v>
      </c>
      <c r="AJ149" s="703">
        <f>D149-AI149</f>
        <v>108.5022626829173</v>
      </c>
    </row>
    <row r="150" spans="1:36" ht="16.5" thickBot="1" x14ac:dyDescent="0.3">
      <c r="A150" s="709"/>
      <c r="B150" s="699"/>
      <c r="C150" s="702"/>
      <c r="D150" s="702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60"/>
      <c r="S150" s="60"/>
      <c r="T150" s="60"/>
      <c r="U150" s="60"/>
      <c r="V150" s="61">
        <f t="shared" si="45"/>
        <v>0</v>
      </c>
      <c r="W150" s="61">
        <f t="shared" si="46"/>
        <v>0</v>
      </c>
      <c r="X150" s="61">
        <f t="shared" si="47"/>
        <v>0</v>
      </c>
      <c r="Y150" s="62">
        <f t="shared" si="48"/>
        <v>0</v>
      </c>
      <c r="Z150" s="694"/>
      <c r="AA150" s="697"/>
      <c r="AB150" s="697"/>
      <c r="AC150" s="697"/>
      <c r="AD150" s="697"/>
      <c r="AE150" s="697"/>
      <c r="AF150" s="697"/>
      <c r="AG150" s="697"/>
      <c r="AH150" s="697"/>
      <c r="AI150" s="705"/>
      <c r="AJ150" s="705"/>
    </row>
    <row r="151" spans="1:36" ht="15.75" x14ac:dyDescent="0.25">
      <c r="A151" s="707">
        <v>21</v>
      </c>
      <c r="B151" s="698" t="s">
        <v>304</v>
      </c>
      <c r="C151" s="700" t="s">
        <v>305</v>
      </c>
      <c r="D151" s="700">
        <f>40*0.9</f>
        <v>36</v>
      </c>
      <c r="E151" s="50"/>
      <c r="F151" s="50">
        <v>2.2999999999999998</v>
      </c>
      <c r="G151" s="50">
        <v>2.6</v>
      </c>
      <c r="H151" s="50">
        <v>2.2999999999999998</v>
      </c>
      <c r="I151" s="50">
        <v>0</v>
      </c>
      <c r="J151" s="50">
        <v>6</v>
      </c>
      <c r="K151" s="50">
        <v>0.4</v>
      </c>
      <c r="L151" s="50">
        <v>29.6</v>
      </c>
      <c r="M151" s="50">
        <v>26</v>
      </c>
      <c r="N151" s="50">
        <v>26</v>
      </c>
      <c r="O151" s="50">
        <v>29.6</v>
      </c>
      <c r="P151" s="50">
        <v>26</v>
      </c>
      <c r="Q151" s="50">
        <v>26</v>
      </c>
      <c r="R151" s="72">
        <v>390</v>
      </c>
      <c r="S151" s="72">
        <v>390</v>
      </c>
      <c r="T151" s="72">
        <v>390</v>
      </c>
      <c r="U151" s="72">
        <v>390</v>
      </c>
      <c r="V151" s="51">
        <f t="shared" si="45"/>
        <v>2.4</v>
      </c>
      <c r="W151" s="51">
        <f t="shared" si="46"/>
        <v>3.2</v>
      </c>
      <c r="X151" s="51">
        <f t="shared" si="47"/>
        <v>27.2</v>
      </c>
      <c r="Y151" s="52">
        <f t="shared" si="48"/>
        <v>27.2</v>
      </c>
      <c r="Z151" s="692">
        <f>SUM(V151:V154)</f>
        <v>2.4</v>
      </c>
      <c r="AA151" s="695">
        <f>SUM(W151:W154)</f>
        <v>3.2</v>
      </c>
      <c r="AB151" s="695">
        <f>SUM(X151:X154)</f>
        <v>27.2</v>
      </c>
      <c r="AC151" s="695">
        <f>SUM(Y151:Y154)</f>
        <v>27.2</v>
      </c>
      <c r="AD151" s="706">
        <f t="shared" ref="AD151:AG151" si="51">Z151*0.38*0.9*SQRT(3)</f>
        <v>1.4216673028525344</v>
      </c>
      <c r="AE151" s="706">
        <f t="shared" si="51"/>
        <v>1.8955564038033796</v>
      </c>
      <c r="AF151" s="706">
        <f t="shared" si="51"/>
        <v>16.112229432328725</v>
      </c>
      <c r="AG151" s="706">
        <f t="shared" si="51"/>
        <v>16.112229432328725</v>
      </c>
      <c r="AH151" s="695">
        <f>MAX(Z151:AC154)</f>
        <v>27.2</v>
      </c>
      <c r="AI151" s="703">
        <f t="shared" ref="AI151" si="52">AH151*0.38*0.9*SQRT(3)</f>
        <v>16.112229432328725</v>
      </c>
      <c r="AJ151" s="703">
        <f>D151-AI151</f>
        <v>19.887770567671275</v>
      </c>
    </row>
    <row r="152" spans="1:36" ht="15.75" x14ac:dyDescent="0.25">
      <c r="A152" s="708"/>
      <c r="B152" s="710"/>
      <c r="C152" s="701"/>
      <c r="D152" s="701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  <c r="S152" s="54"/>
      <c r="T152" s="54"/>
      <c r="U152" s="54"/>
      <c r="V152" s="55">
        <f t="shared" si="45"/>
        <v>0</v>
      </c>
      <c r="W152" s="55">
        <f t="shared" si="46"/>
        <v>0</v>
      </c>
      <c r="X152" s="55">
        <f t="shared" si="47"/>
        <v>0</v>
      </c>
      <c r="Y152" s="56">
        <f t="shared" si="48"/>
        <v>0</v>
      </c>
      <c r="Z152" s="693"/>
      <c r="AA152" s="696"/>
      <c r="AB152" s="696"/>
      <c r="AC152" s="696"/>
      <c r="AD152" s="696"/>
      <c r="AE152" s="696"/>
      <c r="AF152" s="696"/>
      <c r="AG152" s="696"/>
      <c r="AH152" s="696"/>
      <c r="AI152" s="704"/>
      <c r="AJ152" s="704"/>
    </row>
    <row r="153" spans="1:36" ht="15.75" x14ac:dyDescent="0.25">
      <c r="A153" s="708"/>
      <c r="B153" s="710"/>
      <c r="C153" s="701"/>
      <c r="D153" s="701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  <c r="S153" s="58"/>
      <c r="T153" s="58"/>
      <c r="U153" s="58"/>
      <c r="V153" s="55">
        <f t="shared" si="45"/>
        <v>0</v>
      </c>
      <c r="W153" s="55">
        <f t="shared" si="46"/>
        <v>0</v>
      </c>
      <c r="X153" s="55">
        <f t="shared" si="47"/>
        <v>0</v>
      </c>
      <c r="Y153" s="56">
        <f t="shared" si="48"/>
        <v>0</v>
      </c>
      <c r="Z153" s="693"/>
      <c r="AA153" s="696"/>
      <c r="AB153" s="696"/>
      <c r="AC153" s="696"/>
      <c r="AD153" s="696"/>
      <c r="AE153" s="696"/>
      <c r="AF153" s="696"/>
      <c r="AG153" s="696"/>
      <c r="AH153" s="696"/>
      <c r="AI153" s="704"/>
      <c r="AJ153" s="704"/>
    </row>
    <row r="154" spans="1:36" ht="16.5" thickBot="1" x14ac:dyDescent="0.3">
      <c r="A154" s="709"/>
      <c r="B154" s="699"/>
      <c r="C154" s="702"/>
      <c r="D154" s="702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60"/>
      <c r="S154" s="60"/>
      <c r="T154" s="60"/>
      <c r="U154" s="60"/>
      <c r="V154" s="61">
        <f t="shared" si="45"/>
        <v>0</v>
      </c>
      <c r="W154" s="61">
        <f t="shared" si="46"/>
        <v>0</v>
      </c>
      <c r="X154" s="61">
        <f t="shared" si="47"/>
        <v>0</v>
      </c>
      <c r="Y154" s="62">
        <f t="shared" si="48"/>
        <v>0</v>
      </c>
      <c r="Z154" s="694"/>
      <c r="AA154" s="697"/>
      <c r="AB154" s="697"/>
      <c r="AC154" s="697"/>
      <c r="AD154" s="697"/>
      <c r="AE154" s="697"/>
      <c r="AF154" s="697"/>
      <c r="AG154" s="697"/>
      <c r="AH154" s="697"/>
      <c r="AI154" s="705"/>
      <c r="AJ154" s="705"/>
    </row>
    <row r="155" spans="1:36" ht="18.75" customHeight="1" x14ac:dyDescent="0.25">
      <c r="A155" s="684">
        <v>22</v>
      </c>
      <c r="B155" s="698" t="s">
        <v>306</v>
      </c>
      <c r="C155" s="700" t="s">
        <v>93</v>
      </c>
      <c r="D155" s="700">
        <f>100*0.9</f>
        <v>90</v>
      </c>
      <c r="E155" s="50"/>
      <c r="F155" s="50">
        <v>0.2</v>
      </c>
      <c r="G155" s="50">
        <v>0.4</v>
      </c>
      <c r="H155" s="50">
        <v>12</v>
      </c>
      <c r="I155" s="50">
        <v>0.2</v>
      </c>
      <c r="J155" s="50">
        <v>0.5</v>
      </c>
      <c r="K155" s="50">
        <v>1.6</v>
      </c>
      <c r="L155" s="50">
        <v>24</v>
      </c>
      <c r="M155" s="50">
        <v>23</v>
      </c>
      <c r="N155" s="50">
        <v>21</v>
      </c>
      <c r="O155" s="50">
        <v>24</v>
      </c>
      <c r="P155" s="50">
        <v>23</v>
      </c>
      <c r="Q155" s="50">
        <v>21</v>
      </c>
      <c r="R155" s="72">
        <v>392</v>
      </c>
      <c r="S155" s="72">
        <v>390</v>
      </c>
      <c r="T155" s="72">
        <v>392</v>
      </c>
      <c r="U155" s="72">
        <v>392</v>
      </c>
      <c r="V155" s="51">
        <f t="shared" si="45"/>
        <v>4.2</v>
      </c>
      <c r="W155" s="51">
        <f t="shared" si="46"/>
        <v>0.76666666666666661</v>
      </c>
      <c r="X155" s="51">
        <f t="shared" si="47"/>
        <v>22.666666666666668</v>
      </c>
      <c r="Y155" s="52">
        <f t="shared" si="48"/>
        <v>22.666666666666668</v>
      </c>
      <c r="Z155" s="690">
        <f>SUM(V155:V156)</f>
        <v>4.2</v>
      </c>
      <c r="AA155" s="680">
        <f>SUM(W155:W156)</f>
        <v>0.76666666666666661</v>
      </c>
      <c r="AB155" s="680">
        <f>SUM(X155:X156)</f>
        <v>22.666666666666668</v>
      </c>
      <c r="AC155" s="680">
        <f>SUM(Y155:Y156)</f>
        <v>22.666666666666668</v>
      </c>
      <c r="AD155" s="680">
        <f t="shared" ref="AD155:AG155" si="53">Z155*0.38*0.9*SQRT(3)</f>
        <v>2.4879177799919354</v>
      </c>
      <c r="AE155" s="680">
        <f t="shared" si="53"/>
        <v>0.45414372174455958</v>
      </c>
      <c r="AF155" s="680">
        <f t="shared" si="53"/>
        <v>13.426857860273936</v>
      </c>
      <c r="AG155" s="680">
        <f t="shared" si="53"/>
        <v>13.426857860273936</v>
      </c>
      <c r="AH155" s="680">
        <f>MAX(Z155:AC156)</f>
        <v>22.666666666666668</v>
      </c>
      <c r="AI155" s="682">
        <f t="shared" ref="AI155" si="54">AH155*0.38*0.9*SQRT(3)</f>
        <v>13.426857860273936</v>
      </c>
      <c r="AJ155" s="682">
        <f>D155-AI155</f>
        <v>76.573142139726059</v>
      </c>
    </row>
    <row r="156" spans="1:36" ht="16.5" thickBot="1" x14ac:dyDescent="0.3">
      <c r="A156" s="685"/>
      <c r="B156" s="699"/>
      <c r="C156" s="702"/>
      <c r="D156" s="702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60"/>
      <c r="S156" s="60"/>
      <c r="T156" s="60"/>
      <c r="U156" s="60"/>
      <c r="V156" s="61">
        <f t="shared" si="45"/>
        <v>0</v>
      </c>
      <c r="W156" s="61">
        <f t="shared" si="46"/>
        <v>0</v>
      </c>
      <c r="X156" s="61">
        <f t="shared" si="47"/>
        <v>0</v>
      </c>
      <c r="Y156" s="62">
        <f t="shared" si="48"/>
        <v>0</v>
      </c>
      <c r="Z156" s="691"/>
      <c r="AA156" s="681"/>
      <c r="AB156" s="681"/>
      <c r="AC156" s="681"/>
      <c r="AD156" s="681"/>
      <c r="AE156" s="681"/>
      <c r="AF156" s="681"/>
      <c r="AG156" s="681"/>
      <c r="AH156" s="681"/>
      <c r="AI156" s="683"/>
      <c r="AJ156" s="683"/>
    </row>
    <row r="157" spans="1:36" ht="18.75" customHeight="1" x14ac:dyDescent="0.25">
      <c r="A157" s="684">
        <v>23</v>
      </c>
      <c r="B157" s="698" t="s">
        <v>307</v>
      </c>
      <c r="C157" s="688" t="s">
        <v>218</v>
      </c>
      <c r="D157" s="688">
        <f>(400+400)*0.9</f>
        <v>720</v>
      </c>
      <c r="E157" s="50"/>
      <c r="F157" s="50">
        <v>50</v>
      </c>
      <c r="G157" s="50">
        <v>50</v>
      </c>
      <c r="H157" s="50">
        <v>50</v>
      </c>
      <c r="I157" s="50">
        <v>50</v>
      </c>
      <c r="J157" s="50">
        <v>50</v>
      </c>
      <c r="K157" s="50">
        <v>50</v>
      </c>
      <c r="L157" s="50">
        <v>46</v>
      </c>
      <c r="M157" s="50">
        <v>30.2</v>
      </c>
      <c r="N157" s="50">
        <v>39.4</v>
      </c>
      <c r="O157" s="50">
        <v>102</v>
      </c>
      <c r="P157" s="50">
        <v>89</v>
      </c>
      <c r="Q157" s="50">
        <v>79</v>
      </c>
      <c r="R157" s="72">
        <v>401</v>
      </c>
      <c r="S157" s="72">
        <v>400</v>
      </c>
      <c r="T157" s="72">
        <v>411</v>
      </c>
      <c r="U157" s="72">
        <v>411</v>
      </c>
      <c r="V157" s="51">
        <f t="shared" si="45"/>
        <v>50</v>
      </c>
      <c r="W157" s="51">
        <f t="shared" si="46"/>
        <v>50</v>
      </c>
      <c r="X157" s="51">
        <f t="shared" si="47"/>
        <v>38.533333333333331</v>
      </c>
      <c r="Y157" s="52">
        <f t="shared" si="48"/>
        <v>90</v>
      </c>
      <c r="Z157" s="690">
        <f>SUM(V157:V158)</f>
        <v>50</v>
      </c>
      <c r="AA157" s="680">
        <f>SUM(W157:W158)</f>
        <v>50</v>
      </c>
      <c r="AB157" s="680">
        <f>SUM(X157:X158)</f>
        <v>38.533333333333331</v>
      </c>
      <c r="AC157" s="680">
        <f>SUM(Y157:Y158)</f>
        <v>90</v>
      </c>
      <c r="AD157" s="680">
        <f t="shared" ref="AD157:AG157" si="55">Z157*0.38*0.9*SQRT(3)</f>
        <v>29.618068809427804</v>
      </c>
      <c r="AE157" s="680">
        <f t="shared" si="55"/>
        <v>29.618068809427804</v>
      </c>
      <c r="AF157" s="680">
        <f t="shared" si="55"/>
        <v>22.825658362465692</v>
      </c>
      <c r="AG157" s="680">
        <f t="shared" si="55"/>
        <v>53.312523856970046</v>
      </c>
      <c r="AH157" s="680">
        <f>MAX(Z157:AC158)</f>
        <v>90</v>
      </c>
      <c r="AI157" s="682">
        <f t="shared" ref="AI157" si="56">AH157*0.38*0.9*SQRT(3)</f>
        <v>53.312523856970046</v>
      </c>
      <c r="AJ157" s="682">
        <f>D157-AI157</f>
        <v>666.68747614302993</v>
      </c>
    </row>
    <row r="158" spans="1:36" ht="16.5" thickBot="1" x14ac:dyDescent="0.3">
      <c r="A158" s="685"/>
      <c r="B158" s="699"/>
      <c r="C158" s="689"/>
      <c r="D158" s="68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60"/>
      <c r="S158" s="60"/>
      <c r="T158" s="60"/>
      <c r="U158" s="60"/>
      <c r="V158" s="61">
        <f t="shared" si="45"/>
        <v>0</v>
      </c>
      <c r="W158" s="61">
        <f t="shared" si="46"/>
        <v>0</v>
      </c>
      <c r="X158" s="61">
        <f t="shared" si="47"/>
        <v>0</v>
      </c>
      <c r="Y158" s="62">
        <f t="shared" si="48"/>
        <v>0</v>
      </c>
      <c r="Z158" s="691"/>
      <c r="AA158" s="681"/>
      <c r="AB158" s="681"/>
      <c r="AC158" s="681"/>
      <c r="AD158" s="681"/>
      <c r="AE158" s="681"/>
      <c r="AF158" s="681"/>
      <c r="AG158" s="681"/>
      <c r="AH158" s="681"/>
      <c r="AI158" s="683"/>
      <c r="AJ158" s="683"/>
    </row>
    <row r="159" spans="1:36" ht="18.75" customHeight="1" x14ac:dyDescent="0.25">
      <c r="A159" s="684">
        <v>24</v>
      </c>
      <c r="B159" s="686" t="s">
        <v>569</v>
      </c>
      <c r="C159" s="688" t="s">
        <v>1082</v>
      </c>
      <c r="D159" s="688">
        <v>360</v>
      </c>
      <c r="E159" s="407" t="s">
        <v>1083</v>
      </c>
      <c r="F159" s="407"/>
      <c r="G159" s="407"/>
      <c r="H159" s="407"/>
      <c r="I159" s="407"/>
      <c r="J159" s="407"/>
      <c r="K159" s="407"/>
      <c r="L159" s="407">
        <v>44</v>
      </c>
      <c r="M159" s="407">
        <v>32</v>
      </c>
      <c r="N159" s="407">
        <v>17.5</v>
      </c>
      <c r="O159" s="407">
        <v>22.4</v>
      </c>
      <c r="P159" s="407">
        <v>9.1999999999999993</v>
      </c>
      <c r="Q159" s="407">
        <v>29.2</v>
      </c>
      <c r="R159" s="72">
        <v>401</v>
      </c>
      <c r="S159" s="72">
        <v>400</v>
      </c>
      <c r="T159" s="72">
        <v>408</v>
      </c>
      <c r="U159" s="72">
        <v>408</v>
      </c>
      <c r="V159" s="406">
        <f t="shared" si="45"/>
        <v>0</v>
      </c>
      <c r="W159" s="406">
        <f t="shared" si="46"/>
        <v>0</v>
      </c>
      <c r="X159" s="406">
        <f t="shared" si="47"/>
        <v>31.166666666666668</v>
      </c>
      <c r="Y159" s="404">
        <f t="shared" si="48"/>
        <v>20.266666666666666</v>
      </c>
      <c r="Z159" s="690">
        <f>SUM(V159:V160)</f>
        <v>0</v>
      </c>
      <c r="AA159" s="680">
        <f>SUM(W159:W160)</f>
        <v>0</v>
      </c>
      <c r="AB159" s="680">
        <f>SUM(X159:X160)</f>
        <v>31.166666666666668</v>
      </c>
      <c r="AC159" s="680">
        <f>SUM(Y159:Y160)</f>
        <v>20.266666666666666</v>
      </c>
      <c r="AD159" s="680">
        <f t="shared" ref="AD159" si="57">Z159*0.38*0.9*SQRT(3)</f>
        <v>0</v>
      </c>
      <c r="AE159" s="680">
        <f t="shared" ref="AE159" si="58">AA159*0.38*0.9*SQRT(3)</f>
        <v>0</v>
      </c>
      <c r="AF159" s="680">
        <f t="shared" ref="AF159" si="59">AB159*0.38*0.9*SQRT(3)</f>
        <v>18.461929557876662</v>
      </c>
      <c r="AG159" s="680">
        <f t="shared" ref="AG159" si="60">AC159*0.38*0.9*SQRT(3)</f>
        <v>12.005190557421402</v>
      </c>
      <c r="AH159" s="680">
        <f>MAX(Z159:AC160)</f>
        <v>31.166666666666668</v>
      </c>
      <c r="AI159" s="682">
        <f t="shared" ref="AI159" si="61">AH159*0.38*0.9*SQRT(3)</f>
        <v>18.461929557876662</v>
      </c>
      <c r="AJ159" s="682">
        <f>D159-AI159</f>
        <v>341.53807044212334</v>
      </c>
    </row>
    <row r="160" spans="1:36" ht="16.5" thickBot="1" x14ac:dyDescent="0.3">
      <c r="A160" s="685"/>
      <c r="B160" s="687"/>
      <c r="C160" s="689"/>
      <c r="D160" s="68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60"/>
      <c r="S160" s="60"/>
      <c r="T160" s="60"/>
      <c r="U160" s="60"/>
      <c r="V160" s="61">
        <f t="shared" si="45"/>
        <v>0</v>
      </c>
      <c r="W160" s="61">
        <f t="shared" si="46"/>
        <v>0</v>
      </c>
      <c r="X160" s="61">
        <f t="shared" si="47"/>
        <v>0</v>
      </c>
      <c r="Y160" s="405">
        <f t="shared" si="48"/>
        <v>0</v>
      </c>
      <c r="Z160" s="691"/>
      <c r="AA160" s="681"/>
      <c r="AB160" s="681"/>
      <c r="AC160" s="681"/>
      <c r="AD160" s="681"/>
      <c r="AE160" s="681"/>
      <c r="AF160" s="681"/>
      <c r="AG160" s="681"/>
      <c r="AH160" s="681"/>
      <c r="AI160" s="683"/>
      <c r="AJ160" s="683"/>
    </row>
    <row r="161" spans="1:36" ht="18.75" customHeight="1" x14ac:dyDescent="0.25">
      <c r="A161" s="684">
        <v>25</v>
      </c>
      <c r="B161" s="686" t="s">
        <v>1020</v>
      </c>
      <c r="C161" s="688" t="s">
        <v>1019</v>
      </c>
      <c r="D161" s="688">
        <f>160*0.9</f>
        <v>144</v>
      </c>
      <c r="E161" s="379"/>
      <c r="F161" s="379"/>
      <c r="G161" s="379"/>
      <c r="H161" s="379"/>
      <c r="I161" s="379"/>
      <c r="J161" s="379"/>
      <c r="K161" s="379"/>
      <c r="L161" s="379"/>
      <c r="M161" s="379"/>
      <c r="N161" s="379"/>
      <c r="O161" s="379"/>
      <c r="P161" s="379"/>
      <c r="Q161" s="379"/>
      <c r="R161" s="72">
        <v>401</v>
      </c>
      <c r="S161" s="72">
        <v>400</v>
      </c>
      <c r="T161" s="72"/>
      <c r="U161" s="72"/>
      <c r="V161" s="378">
        <f t="shared" ref="V161:V162" si="62">IF(AND(F161=0,G161=0,H161=0),0,IF(AND(F161=0,G161=0),H161,IF(AND(F161=0,H161=0),G161,IF(AND(G161=0,H161=0),F161,IF(F161=0,(G161+H161)/2,IF(G161=0,(F161+H161)/2,IF(H161=0,(F161+G161)/2,(F161+G161+H161)/3)))))))</f>
        <v>0</v>
      </c>
      <c r="W161" s="378">
        <f t="shared" ref="W161:W162" si="63">IF(AND(I161=0,J161=0,K161=0),0,IF(AND(I161=0,J161=0),K161,IF(AND(I161=0,K161=0),J161,IF(AND(J161=0,K161=0),I161,IF(I161=0,(J161+K161)/2,IF(J161=0,(I161+K161)/2,IF(K161=0,(I161+J161)/2,(I161+J161+K161)/3)))))))</f>
        <v>0</v>
      </c>
      <c r="X161" s="378">
        <f t="shared" ref="X161:X162" si="64">IF(AND(L161=0,M161=0,N161=0),0,IF(AND(L161=0,M161=0),N161,IF(AND(L161=0,N161=0),M161,IF(AND(M161=0,N161=0),L161,IF(L161=0,(M161+N161)/2,IF(M161=0,(L161+N161)/2,IF(N161=0,(L161+M161)/2,(L161+M161+N161)/3)))))))</f>
        <v>0</v>
      </c>
      <c r="Y161" s="376">
        <f t="shared" ref="Y161:Y162" si="65">IF(AND(O161=0,P161=0,Q161=0),0,IF(AND(O161=0,P161=0),Q161,IF(AND(O161=0,Q161=0),P161,IF(AND(P161=0,Q161=0),O161,IF(O161=0,(P161+Q161)/2,IF(P161=0,(O161+Q161)/2,IF(Q161=0,(O161+P161)/2,(O161+P161+Q161)/3)))))))</f>
        <v>0</v>
      </c>
      <c r="Z161" s="690">
        <f>SUM(V161:V162)</f>
        <v>0</v>
      </c>
      <c r="AA161" s="680">
        <f>SUM(W161:W162)</f>
        <v>0</v>
      </c>
      <c r="AB161" s="680">
        <f>SUM(X161:X162)</f>
        <v>0</v>
      </c>
      <c r="AC161" s="680">
        <f>SUM(Y161:Y162)</f>
        <v>0</v>
      </c>
      <c r="AD161" s="680">
        <f t="shared" ref="AD161" si="66">Z161*0.38*0.9*SQRT(3)</f>
        <v>0</v>
      </c>
      <c r="AE161" s="680">
        <f t="shared" ref="AE161" si="67">AA161*0.38*0.9*SQRT(3)</f>
        <v>0</v>
      </c>
      <c r="AF161" s="680">
        <f t="shared" ref="AF161" si="68">AB161*0.38*0.9*SQRT(3)</f>
        <v>0</v>
      </c>
      <c r="AG161" s="680">
        <f t="shared" ref="AG161" si="69">AC161*0.38*0.9*SQRT(3)</f>
        <v>0</v>
      </c>
      <c r="AH161" s="680">
        <f>MAX(Z161:AC162)</f>
        <v>0</v>
      </c>
      <c r="AI161" s="682">
        <f t="shared" ref="AI161" si="70">AH161*0.38*0.9*SQRT(3)</f>
        <v>0</v>
      </c>
      <c r="AJ161" s="682">
        <f>D161-AI161</f>
        <v>144</v>
      </c>
    </row>
    <row r="162" spans="1:36" ht="16.5" thickBot="1" x14ac:dyDescent="0.3">
      <c r="A162" s="685"/>
      <c r="B162" s="687"/>
      <c r="C162" s="689"/>
      <c r="D162" s="68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60"/>
      <c r="S162" s="60"/>
      <c r="T162" s="60"/>
      <c r="U162" s="60"/>
      <c r="V162" s="61">
        <f t="shared" si="62"/>
        <v>0</v>
      </c>
      <c r="W162" s="61">
        <f t="shared" si="63"/>
        <v>0</v>
      </c>
      <c r="X162" s="61">
        <f t="shared" si="64"/>
        <v>0</v>
      </c>
      <c r="Y162" s="377">
        <f t="shared" si="65"/>
        <v>0</v>
      </c>
      <c r="Z162" s="691"/>
      <c r="AA162" s="681"/>
      <c r="AB162" s="681"/>
      <c r="AC162" s="681"/>
      <c r="AD162" s="681"/>
      <c r="AE162" s="681"/>
      <c r="AF162" s="681"/>
      <c r="AG162" s="681"/>
      <c r="AH162" s="681"/>
      <c r="AI162" s="683"/>
      <c r="AJ162" s="683"/>
    </row>
    <row r="163" spans="1:36" ht="18.75" customHeight="1" x14ac:dyDescent="0.25">
      <c r="A163" s="684">
        <v>26</v>
      </c>
      <c r="B163" s="686" t="s">
        <v>1020</v>
      </c>
      <c r="C163" s="688" t="s">
        <v>1022</v>
      </c>
      <c r="D163" s="688">
        <f>250*0.9</f>
        <v>225</v>
      </c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72">
        <v>401</v>
      </c>
      <c r="S163" s="72">
        <v>400</v>
      </c>
      <c r="T163" s="72"/>
      <c r="U163" s="72"/>
      <c r="V163" s="378">
        <f t="shared" ref="V163:V164" si="71">IF(AND(F163=0,G163=0,H163=0),0,IF(AND(F163=0,G163=0),H163,IF(AND(F163=0,H163=0),G163,IF(AND(G163=0,H163=0),F163,IF(F163=0,(G163+H163)/2,IF(G163=0,(F163+H163)/2,IF(H163=0,(F163+G163)/2,(F163+G163+H163)/3)))))))</f>
        <v>0</v>
      </c>
      <c r="W163" s="378">
        <f t="shared" ref="W163:W164" si="72">IF(AND(I163=0,J163=0,K163=0),0,IF(AND(I163=0,J163=0),K163,IF(AND(I163=0,K163=0),J163,IF(AND(J163=0,K163=0),I163,IF(I163=0,(J163+K163)/2,IF(J163=0,(I163+K163)/2,IF(K163=0,(I163+J163)/2,(I163+J163+K163)/3)))))))</f>
        <v>0</v>
      </c>
      <c r="X163" s="378">
        <f t="shared" ref="X163:X164" si="73">IF(AND(L163=0,M163=0,N163=0),0,IF(AND(L163=0,M163=0),N163,IF(AND(L163=0,N163=0),M163,IF(AND(M163=0,N163=0),L163,IF(L163=0,(M163+N163)/2,IF(M163=0,(L163+N163)/2,IF(N163=0,(L163+M163)/2,(L163+M163+N163)/3)))))))</f>
        <v>0</v>
      </c>
      <c r="Y163" s="376">
        <f t="shared" ref="Y163:Y164" si="74">IF(AND(O163=0,P163=0,Q163=0),0,IF(AND(O163=0,P163=0),Q163,IF(AND(O163=0,Q163=0),P163,IF(AND(P163=0,Q163=0),O163,IF(O163=0,(P163+Q163)/2,IF(P163=0,(O163+Q163)/2,IF(Q163=0,(O163+P163)/2,(O163+P163+Q163)/3)))))))</f>
        <v>0</v>
      </c>
      <c r="Z163" s="690">
        <f>SUM(V163:V164)</f>
        <v>0</v>
      </c>
      <c r="AA163" s="680">
        <f>SUM(W163:W164)</f>
        <v>0</v>
      </c>
      <c r="AB163" s="680">
        <f>SUM(X163:X164)</f>
        <v>0</v>
      </c>
      <c r="AC163" s="680">
        <f>SUM(Y163:Y164)</f>
        <v>0</v>
      </c>
      <c r="AD163" s="680">
        <f t="shared" ref="AD163" si="75">Z163*0.38*0.9*SQRT(3)</f>
        <v>0</v>
      </c>
      <c r="AE163" s="680">
        <f t="shared" ref="AE163" si="76">AA163*0.38*0.9*SQRT(3)</f>
        <v>0</v>
      </c>
      <c r="AF163" s="680">
        <f t="shared" ref="AF163" si="77">AB163*0.38*0.9*SQRT(3)</f>
        <v>0</v>
      </c>
      <c r="AG163" s="680">
        <f t="shared" ref="AG163" si="78">AC163*0.38*0.9*SQRT(3)</f>
        <v>0</v>
      </c>
      <c r="AH163" s="680">
        <f>MAX(Z163:AC164)</f>
        <v>0</v>
      </c>
      <c r="AI163" s="682">
        <f t="shared" ref="AI163" si="79">AH163*0.38*0.9*SQRT(3)</f>
        <v>0</v>
      </c>
      <c r="AJ163" s="682">
        <f>D163-AI163</f>
        <v>225</v>
      </c>
    </row>
    <row r="164" spans="1:36" ht="16.5" thickBot="1" x14ac:dyDescent="0.3">
      <c r="A164" s="685"/>
      <c r="B164" s="687"/>
      <c r="C164" s="689"/>
      <c r="D164" s="68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60"/>
      <c r="S164" s="60"/>
      <c r="T164" s="60"/>
      <c r="U164" s="60"/>
      <c r="V164" s="61">
        <f t="shared" si="71"/>
        <v>0</v>
      </c>
      <c r="W164" s="61">
        <f t="shared" si="72"/>
        <v>0</v>
      </c>
      <c r="X164" s="61">
        <f t="shared" si="73"/>
        <v>0</v>
      </c>
      <c r="Y164" s="377">
        <f t="shared" si="74"/>
        <v>0</v>
      </c>
      <c r="Z164" s="691"/>
      <c r="AA164" s="681"/>
      <c r="AB164" s="681"/>
      <c r="AC164" s="681"/>
      <c r="AD164" s="681"/>
      <c r="AE164" s="681"/>
      <c r="AF164" s="681"/>
      <c r="AG164" s="681"/>
      <c r="AH164" s="681"/>
      <c r="AI164" s="683"/>
      <c r="AJ164" s="683"/>
    </row>
    <row r="165" spans="1:36" x14ac:dyDescent="0.25">
      <c r="AF165" s="73">
        <f>SUM(AF12:AF158)</f>
        <v>2217.3843649487012</v>
      </c>
      <c r="AG165" s="73">
        <f>SUM(AG12:AG158)</f>
        <v>2325.4626725722242</v>
      </c>
    </row>
    <row r="189" spans="6:19" x14ac:dyDescent="0.25">
      <c r="F189" s="40">
        <v>0.1</v>
      </c>
      <c r="G189" s="40">
        <v>4.5999999999999996</v>
      </c>
      <c r="H189" s="40">
        <v>1.2</v>
      </c>
      <c r="I189" s="40">
        <v>0.1</v>
      </c>
      <c r="J189" s="40">
        <v>4.5999999999999996</v>
      </c>
      <c r="K189" s="40">
        <v>1.8</v>
      </c>
      <c r="R189" s="40">
        <v>407</v>
      </c>
      <c r="S189" s="40">
        <v>407</v>
      </c>
    </row>
    <row r="207" spans="6:19" x14ac:dyDescent="0.25">
      <c r="F207" s="40">
        <v>12.3</v>
      </c>
      <c r="G207" s="40">
        <v>1.7</v>
      </c>
      <c r="H207" s="40">
        <v>3.9</v>
      </c>
      <c r="I207" s="40">
        <v>12.3</v>
      </c>
      <c r="J207" s="40">
        <v>3.9</v>
      </c>
      <c r="K207" s="40">
        <v>1.7</v>
      </c>
      <c r="R207" s="40">
        <v>387</v>
      </c>
      <c r="S207" s="40">
        <v>387</v>
      </c>
    </row>
    <row r="208" spans="6:19" x14ac:dyDescent="0.25">
      <c r="F208" s="40">
        <v>2.7</v>
      </c>
      <c r="G208" s="40">
        <v>3.8</v>
      </c>
      <c r="H208" s="40">
        <v>4.0999999999999996</v>
      </c>
      <c r="I208" s="40">
        <v>2.7</v>
      </c>
      <c r="J208" s="40">
        <v>3.8</v>
      </c>
      <c r="K208" s="40">
        <v>4</v>
      </c>
      <c r="R208" s="40">
        <v>387</v>
      </c>
      <c r="S208" s="40">
        <v>387</v>
      </c>
    </row>
    <row r="209" spans="6:19" x14ac:dyDescent="0.25">
      <c r="F209" s="40">
        <v>0</v>
      </c>
      <c r="G209" s="40">
        <v>6.4</v>
      </c>
      <c r="H209" s="40">
        <v>0.1</v>
      </c>
      <c r="I209" s="40">
        <v>0</v>
      </c>
      <c r="J209" s="40">
        <v>6.4</v>
      </c>
      <c r="K209" s="40">
        <v>0</v>
      </c>
      <c r="R209" s="40">
        <v>387</v>
      </c>
      <c r="S209" s="40">
        <v>387</v>
      </c>
    </row>
    <row r="227" spans="6:19" x14ac:dyDescent="0.25">
      <c r="F227" s="40">
        <v>18</v>
      </c>
      <c r="G227" s="40">
        <v>5.8</v>
      </c>
      <c r="H227" s="40">
        <v>0.9</v>
      </c>
      <c r="I227" s="40">
        <v>18</v>
      </c>
      <c r="J227" s="40">
        <v>6</v>
      </c>
      <c r="K227" s="40">
        <v>0.9</v>
      </c>
      <c r="R227" s="40">
        <v>387</v>
      </c>
      <c r="S227" s="40">
        <v>387</v>
      </c>
    </row>
  </sheetData>
  <sheetProtection formatCells="0" formatColumns="0" formatRows="0" insertRows="0"/>
  <mergeCells count="420">
    <mergeCell ref="AE161:AE162"/>
    <mergeCell ref="AF161:AF162"/>
    <mergeCell ref="AG161:AG162"/>
    <mergeCell ref="AH161:AH162"/>
    <mergeCell ref="AI161:AI162"/>
    <mergeCell ref="AJ161:AJ162"/>
    <mergeCell ref="A163:A164"/>
    <mergeCell ref="B163:B164"/>
    <mergeCell ref="C163:C164"/>
    <mergeCell ref="D163:D164"/>
    <mergeCell ref="Z163:Z164"/>
    <mergeCell ref="AA163:AA164"/>
    <mergeCell ref="AB163:AB164"/>
    <mergeCell ref="AC163:AC164"/>
    <mergeCell ref="AD163:AD164"/>
    <mergeCell ref="AE163:AE164"/>
    <mergeCell ref="AF163:AF164"/>
    <mergeCell ref="AG163:AG164"/>
    <mergeCell ref="AH163:AH164"/>
    <mergeCell ref="AI163:AI164"/>
    <mergeCell ref="AJ163:AJ164"/>
    <mergeCell ref="A161:A162"/>
    <mergeCell ref="B161:B162"/>
    <mergeCell ref="C161:C162"/>
    <mergeCell ref="D161:D162"/>
    <mergeCell ref="Z161:Z162"/>
    <mergeCell ref="AA161:AA162"/>
    <mergeCell ref="AB161:AB162"/>
    <mergeCell ref="AC161:AC162"/>
    <mergeCell ref="AD161:AD162"/>
    <mergeCell ref="A8:A11"/>
    <mergeCell ref="B8:B11"/>
    <mergeCell ref="C8:C11"/>
    <mergeCell ref="D8:D11"/>
    <mergeCell ref="E8:E11"/>
    <mergeCell ref="F8:Q8"/>
    <mergeCell ref="R8:U9"/>
    <mergeCell ref="AD8:AG9"/>
    <mergeCell ref="Z8:AC9"/>
    <mergeCell ref="AB28:AB34"/>
    <mergeCell ref="AC28:AC34"/>
    <mergeCell ref="AC18:AC27"/>
    <mergeCell ref="AG18:AG27"/>
    <mergeCell ref="B28:B34"/>
    <mergeCell ref="C28:C34"/>
    <mergeCell ref="D28:D34"/>
    <mergeCell ref="Z28:Z34"/>
    <mergeCell ref="AA28:AA34"/>
    <mergeCell ref="AH8:AH11"/>
    <mergeCell ref="AA12:AA17"/>
    <mergeCell ref="AI18:AI27"/>
    <mergeCell ref="AJ18:AJ27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AH12:AH17"/>
    <mergeCell ref="AI12:AI17"/>
    <mergeCell ref="AJ12:AJ17"/>
    <mergeCell ref="A18:A27"/>
    <mergeCell ref="B18:B27"/>
    <mergeCell ref="C18:C27"/>
    <mergeCell ref="D18:D27"/>
    <mergeCell ref="Z18:Z27"/>
    <mergeCell ref="AA18:AA27"/>
    <mergeCell ref="AB18:AB27"/>
    <mergeCell ref="AB12:AB17"/>
    <mergeCell ref="AC12:AC17"/>
    <mergeCell ref="AD12:AD17"/>
    <mergeCell ref="AE12:AE17"/>
    <mergeCell ref="AF12:AF17"/>
    <mergeCell ref="AG12:AG17"/>
    <mergeCell ref="A12:A17"/>
    <mergeCell ref="B12:B17"/>
    <mergeCell ref="C12:C17"/>
    <mergeCell ref="D12:D17"/>
    <mergeCell ref="Z12:Z17"/>
    <mergeCell ref="AD18:AD27"/>
    <mergeCell ref="AE18:AE27"/>
    <mergeCell ref="AF18:AF27"/>
    <mergeCell ref="AH18:AH27"/>
    <mergeCell ref="AE35:AE42"/>
    <mergeCell ref="AF35:AF42"/>
    <mergeCell ref="AG35:AG42"/>
    <mergeCell ref="AH35:AH42"/>
    <mergeCell ref="AI35:AI42"/>
    <mergeCell ref="AJ35:AJ42"/>
    <mergeCell ref="AJ28:AJ34"/>
    <mergeCell ref="A35:A42"/>
    <mergeCell ref="B35:B42"/>
    <mergeCell ref="C35:C42"/>
    <mergeCell ref="D35:D42"/>
    <mergeCell ref="Z35:Z42"/>
    <mergeCell ref="AA35:AA42"/>
    <mergeCell ref="AB35:AB42"/>
    <mergeCell ref="AC35:AC42"/>
    <mergeCell ref="AD35:AD42"/>
    <mergeCell ref="AD28:AD34"/>
    <mergeCell ref="AE28:AE34"/>
    <mergeCell ref="AF28:AF34"/>
    <mergeCell ref="AG28:AG34"/>
    <mergeCell ref="AH28:AH34"/>
    <mergeCell ref="AI28:AI34"/>
    <mergeCell ref="A28:A34"/>
    <mergeCell ref="A49:A56"/>
    <mergeCell ref="B49:B56"/>
    <mergeCell ref="C49:C56"/>
    <mergeCell ref="D49:D56"/>
    <mergeCell ref="Z49:Z56"/>
    <mergeCell ref="AA49:AA56"/>
    <mergeCell ref="AB49:AB56"/>
    <mergeCell ref="AB43:AB48"/>
    <mergeCell ref="AC43:AC48"/>
    <mergeCell ref="A43:A48"/>
    <mergeCell ref="B43:B48"/>
    <mergeCell ref="C43:C48"/>
    <mergeCell ref="D43:D48"/>
    <mergeCell ref="Z43:Z48"/>
    <mergeCell ref="AA43:AA48"/>
    <mergeCell ref="D57:D64"/>
    <mergeCell ref="Z57:Z64"/>
    <mergeCell ref="AA57:AA64"/>
    <mergeCell ref="AB57:AB64"/>
    <mergeCell ref="AC57:AC64"/>
    <mergeCell ref="AC49:AC56"/>
    <mergeCell ref="AH43:AH48"/>
    <mergeCell ref="AI43:AI48"/>
    <mergeCell ref="AJ43:AJ48"/>
    <mergeCell ref="AD43:AD48"/>
    <mergeCell ref="AE43:AE48"/>
    <mergeCell ref="AF43:AF48"/>
    <mergeCell ref="AG43:AG48"/>
    <mergeCell ref="AI49:AI56"/>
    <mergeCell ref="AJ49:AJ56"/>
    <mergeCell ref="AD49:AD56"/>
    <mergeCell ref="AE49:AE56"/>
    <mergeCell ref="AF49:AF56"/>
    <mergeCell ref="AG49:AG56"/>
    <mergeCell ref="AH49:AH56"/>
    <mergeCell ref="AJ57:AJ64"/>
    <mergeCell ref="AD57:AD64"/>
    <mergeCell ref="AE57:AE64"/>
    <mergeCell ref="AF57:AF64"/>
    <mergeCell ref="AE65:AE70"/>
    <mergeCell ref="AF65:AF70"/>
    <mergeCell ref="AG65:AG70"/>
    <mergeCell ref="AH65:AH70"/>
    <mergeCell ref="AA71:AA78"/>
    <mergeCell ref="AI79:AI84"/>
    <mergeCell ref="AJ79:AJ84"/>
    <mergeCell ref="AI65:AI70"/>
    <mergeCell ref="AJ65:AJ70"/>
    <mergeCell ref="AJ71:AJ78"/>
    <mergeCell ref="AH79:AH84"/>
    <mergeCell ref="A65:A70"/>
    <mergeCell ref="B65:B70"/>
    <mergeCell ref="C65:C70"/>
    <mergeCell ref="D65:D70"/>
    <mergeCell ref="Z65:Z70"/>
    <mergeCell ref="AA65:AA70"/>
    <mergeCell ref="AB65:AB70"/>
    <mergeCell ref="AC65:AC70"/>
    <mergeCell ref="AD65:AD70"/>
    <mergeCell ref="AG57:AG64"/>
    <mergeCell ref="AH57:AH64"/>
    <mergeCell ref="AI57:AI64"/>
    <mergeCell ref="A57:A64"/>
    <mergeCell ref="B57:B64"/>
    <mergeCell ref="C57:C64"/>
    <mergeCell ref="AB85:AB88"/>
    <mergeCell ref="AC85:AC88"/>
    <mergeCell ref="AC79:AC84"/>
    <mergeCell ref="AH71:AH78"/>
    <mergeCell ref="AI71:AI78"/>
    <mergeCell ref="A79:A84"/>
    <mergeCell ref="B79:B84"/>
    <mergeCell ref="C79:C84"/>
    <mergeCell ref="D79:D84"/>
    <mergeCell ref="Z79:Z84"/>
    <mergeCell ref="AA79:AA84"/>
    <mergeCell ref="AB79:AB84"/>
    <mergeCell ref="AB71:AB78"/>
    <mergeCell ref="AC71:AC78"/>
    <mergeCell ref="AD71:AD78"/>
    <mergeCell ref="AE71:AE78"/>
    <mergeCell ref="AF71:AF78"/>
    <mergeCell ref="AG71:AG78"/>
    <mergeCell ref="A71:A78"/>
    <mergeCell ref="B71:B78"/>
    <mergeCell ref="C71:C78"/>
    <mergeCell ref="D71:D78"/>
    <mergeCell ref="Z71:Z78"/>
    <mergeCell ref="AD79:AD84"/>
    <mergeCell ref="AE79:AE84"/>
    <mergeCell ref="AF79:AF84"/>
    <mergeCell ref="AG79:AG84"/>
    <mergeCell ref="AE89:AE92"/>
    <mergeCell ref="AF89:AF92"/>
    <mergeCell ref="AG89:AG92"/>
    <mergeCell ref="AH89:AH92"/>
    <mergeCell ref="AI89:AI92"/>
    <mergeCell ref="AJ89:AJ92"/>
    <mergeCell ref="AJ85:AJ88"/>
    <mergeCell ref="A89:A92"/>
    <mergeCell ref="B89:B92"/>
    <mergeCell ref="C89:C92"/>
    <mergeCell ref="D89:D92"/>
    <mergeCell ref="Z89:Z92"/>
    <mergeCell ref="AA89:AA92"/>
    <mergeCell ref="AB89:AB92"/>
    <mergeCell ref="AC89:AC92"/>
    <mergeCell ref="AD89:AD92"/>
    <mergeCell ref="AD85:AD88"/>
    <mergeCell ref="AE85:AE88"/>
    <mergeCell ref="AF85:AF88"/>
    <mergeCell ref="AG85:AG88"/>
    <mergeCell ref="AH85:AH88"/>
    <mergeCell ref="AI85:AI88"/>
    <mergeCell ref="A85:A88"/>
    <mergeCell ref="B85:B88"/>
    <mergeCell ref="C85:C88"/>
    <mergeCell ref="D85:D88"/>
    <mergeCell ref="Z85:Z88"/>
    <mergeCell ref="AA85:AA88"/>
    <mergeCell ref="A97:A100"/>
    <mergeCell ref="B97:B100"/>
    <mergeCell ref="C97:C100"/>
    <mergeCell ref="D97:D100"/>
    <mergeCell ref="Z97:Z100"/>
    <mergeCell ref="AA97:AA100"/>
    <mergeCell ref="AB97:AB100"/>
    <mergeCell ref="AB93:AB96"/>
    <mergeCell ref="AC93:AC96"/>
    <mergeCell ref="A93:A96"/>
    <mergeCell ref="B93:B96"/>
    <mergeCell ref="C93:C96"/>
    <mergeCell ref="D93:D96"/>
    <mergeCell ref="Z93:Z96"/>
    <mergeCell ref="AA93:AA96"/>
    <mergeCell ref="D101:D108"/>
    <mergeCell ref="Z101:Z108"/>
    <mergeCell ref="AA101:AA108"/>
    <mergeCell ref="AB101:AB108"/>
    <mergeCell ref="AC101:AC108"/>
    <mergeCell ref="AC97:AC100"/>
    <mergeCell ref="AH93:AH96"/>
    <mergeCell ref="AI93:AI96"/>
    <mergeCell ref="AJ93:AJ96"/>
    <mergeCell ref="AD93:AD96"/>
    <mergeCell ref="AE93:AE96"/>
    <mergeCell ref="AF93:AF96"/>
    <mergeCell ref="AG93:AG96"/>
    <mergeCell ref="AI97:AI100"/>
    <mergeCell ref="AJ97:AJ100"/>
    <mergeCell ref="AD97:AD100"/>
    <mergeCell ref="AE97:AE100"/>
    <mergeCell ref="AF97:AF100"/>
    <mergeCell ref="AG97:AG100"/>
    <mergeCell ref="AH97:AH100"/>
    <mergeCell ref="AJ101:AJ108"/>
    <mergeCell ref="AD101:AD108"/>
    <mergeCell ref="AE101:AE108"/>
    <mergeCell ref="AF101:AF108"/>
    <mergeCell ref="AE109:AE120"/>
    <mergeCell ref="AF109:AF120"/>
    <mergeCell ref="AG109:AG120"/>
    <mergeCell ref="AH109:AH120"/>
    <mergeCell ref="AA121:AA128"/>
    <mergeCell ref="AI129:AI138"/>
    <mergeCell ref="AJ129:AJ138"/>
    <mergeCell ref="AI109:AI120"/>
    <mergeCell ref="AJ109:AJ120"/>
    <mergeCell ref="AJ121:AJ128"/>
    <mergeCell ref="AH129:AH138"/>
    <mergeCell ref="A109:A120"/>
    <mergeCell ref="B109:B120"/>
    <mergeCell ref="C109:C120"/>
    <mergeCell ref="D109:D120"/>
    <mergeCell ref="Z109:Z120"/>
    <mergeCell ref="AA109:AA120"/>
    <mergeCell ref="AB109:AB120"/>
    <mergeCell ref="AC109:AC120"/>
    <mergeCell ref="AD109:AD120"/>
    <mergeCell ref="AG101:AG108"/>
    <mergeCell ref="AH101:AH108"/>
    <mergeCell ref="AI101:AI108"/>
    <mergeCell ref="A101:A108"/>
    <mergeCell ref="B101:B108"/>
    <mergeCell ref="C101:C108"/>
    <mergeCell ref="AB139:AB148"/>
    <mergeCell ref="AC139:AC148"/>
    <mergeCell ref="AC129:AC138"/>
    <mergeCell ref="AH121:AH128"/>
    <mergeCell ref="AI121:AI128"/>
    <mergeCell ref="A129:A138"/>
    <mergeCell ref="B129:B138"/>
    <mergeCell ref="C129:C138"/>
    <mergeCell ref="D129:D138"/>
    <mergeCell ref="Z129:Z138"/>
    <mergeCell ref="AA129:AA138"/>
    <mergeCell ref="AB129:AB138"/>
    <mergeCell ref="AB121:AB128"/>
    <mergeCell ref="AC121:AC128"/>
    <mergeCell ref="AD121:AD128"/>
    <mergeCell ref="AE121:AE128"/>
    <mergeCell ref="AF121:AF128"/>
    <mergeCell ref="AG121:AG128"/>
    <mergeCell ref="A121:A128"/>
    <mergeCell ref="B121:B128"/>
    <mergeCell ref="C121:C128"/>
    <mergeCell ref="D121:D128"/>
    <mergeCell ref="Z121:Z128"/>
    <mergeCell ref="AD129:AD138"/>
    <mergeCell ref="AE129:AE138"/>
    <mergeCell ref="AF129:AF138"/>
    <mergeCell ref="AG129:AG138"/>
    <mergeCell ref="AE149:AE150"/>
    <mergeCell ref="AF149:AF150"/>
    <mergeCell ref="AG149:AG150"/>
    <mergeCell ref="AH149:AH150"/>
    <mergeCell ref="AI149:AI150"/>
    <mergeCell ref="AJ149:AJ150"/>
    <mergeCell ref="AJ139:AJ148"/>
    <mergeCell ref="A149:A150"/>
    <mergeCell ref="B149:B150"/>
    <mergeCell ref="C149:C150"/>
    <mergeCell ref="D149:D150"/>
    <mergeCell ref="Z149:Z150"/>
    <mergeCell ref="AA149:AA150"/>
    <mergeCell ref="AB149:AB150"/>
    <mergeCell ref="AC149:AC150"/>
    <mergeCell ref="AD149:AD150"/>
    <mergeCell ref="AD139:AD148"/>
    <mergeCell ref="AE139:AE148"/>
    <mergeCell ref="AF139:AF148"/>
    <mergeCell ref="AG139:AG148"/>
    <mergeCell ref="AH139:AH148"/>
    <mergeCell ref="AI139:AI148"/>
    <mergeCell ref="A139:A148"/>
    <mergeCell ref="B139:B148"/>
    <mergeCell ref="C139:C148"/>
    <mergeCell ref="D139:D148"/>
    <mergeCell ref="Z139:Z148"/>
    <mergeCell ref="AA139:AA148"/>
    <mergeCell ref="AH151:AH154"/>
    <mergeCell ref="AI151:AI154"/>
    <mergeCell ref="AJ151:AJ154"/>
    <mergeCell ref="A155:A156"/>
    <mergeCell ref="B155:B156"/>
    <mergeCell ref="C155:C156"/>
    <mergeCell ref="D155:D156"/>
    <mergeCell ref="Z155:Z156"/>
    <mergeCell ref="AA155:AA156"/>
    <mergeCell ref="AB155:AB156"/>
    <mergeCell ref="AB151:AB154"/>
    <mergeCell ref="AC151:AC154"/>
    <mergeCell ref="AD151:AD154"/>
    <mergeCell ref="AE151:AE154"/>
    <mergeCell ref="AF151:AF154"/>
    <mergeCell ref="AG151:AG154"/>
    <mergeCell ref="A151:A154"/>
    <mergeCell ref="B151:B154"/>
    <mergeCell ref="C151:C154"/>
    <mergeCell ref="D151:D154"/>
    <mergeCell ref="Z151:Z154"/>
    <mergeCell ref="AA151:AA154"/>
    <mergeCell ref="A157:A158"/>
    <mergeCell ref="B157:B158"/>
    <mergeCell ref="C157:C158"/>
    <mergeCell ref="D157:D158"/>
    <mergeCell ref="Z157:Z158"/>
    <mergeCell ref="AA157:AA158"/>
    <mergeCell ref="AB157:AB158"/>
    <mergeCell ref="AC157:AC158"/>
    <mergeCell ref="AC155:AC156"/>
    <mergeCell ref="AJ157:AJ158"/>
    <mergeCell ref="AD157:AD158"/>
    <mergeCell ref="AE157:AE158"/>
    <mergeCell ref="AF157:AF158"/>
    <mergeCell ref="AG157:AG158"/>
    <mergeCell ref="AH157:AH158"/>
    <mergeCell ref="AI157:AI158"/>
    <mergeCell ref="AI155:AI156"/>
    <mergeCell ref="AJ155:AJ156"/>
    <mergeCell ref="AD155:AD156"/>
    <mergeCell ref="AE155:AE156"/>
    <mergeCell ref="AF155:AF156"/>
    <mergeCell ref="AG155:AG156"/>
    <mergeCell ref="AH155:AH156"/>
    <mergeCell ref="AE159:AE160"/>
    <mergeCell ref="AF159:AF160"/>
    <mergeCell ref="AG159:AG160"/>
    <mergeCell ref="AH159:AH160"/>
    <mergeCell ref="AI159:AI160"/>
    <mergeCell ref="AJ159:AJ160"/>
    <mergeCell ref="A159:A160"/>
    <mergeCell ref="B159:B160"/>
    <mergeCell ref="C159:C160"/>
    <mergeCell ref="D159:D160"/>
    <mergeCell ref="Z159:Z160"/>
    <mergeCell ref="AA159:AA160"/>
    <mergeCell ref="AB159:AB160"/>
    <mergeCell ref="AC159:AC160"/>
    <mergeCell ref="AD159:AD160"/>
  </mergeCells>
  <pageMargins left="0.7" right="0.7" top="0.75" bottom="0.75" header="0.3" footer="0.3"/>
  <pageSetup paperSize="9" scale="56" orientation="portrait" r:id="rId1"/>
  <rowBreaks count="2" manualBreakCount="2">
    <brk id="56" max="35" man="1"/>
    <brk id="120" max="35" man="1"/>
  </rowBreaks>
  <colBreaks count="1" manualBreakCount="1">
    <brk id="4" max="16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view="pageBreakPreview" topLeftCell="W4" zoomScale="70" zoomScaleNormal="70" zoomScaleSheetLayoutView="70" workbookViewId="0">
      <selection activeCell="L32" sqref="L32:U32"/>
    </sheetView>
  </sheetViews>
  <sheetFormatPr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1.140625" style="40" customWidth="1"/>
    <col min="37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735" t="s">
        <v>308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7"/>
      <c r="R2" s="38"/>
      <c r="S2" s="38"/>
      <c r="T2" s="38"/>
      <c r="U2" s="39"/>
      <c r="V2" s="39"/>
    </row>
    <row r="3" spans="1:36" x14ac:dyDescent="0.25">
      <c r="A3" s="38"/>
      <c r="B3" s="738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40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2" t="s">
        <v>1</v>
      </c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742"/>
    </row>
    <row r="6" spans="1:36" ht="30" customHeight="1" x14ac:dyDescent="0.25">
      <c r="A6" s="38"/>
      <c r="B6" s="41"/>
      <c r="C6" s="41"/>
      <c r="D6" s="41"/>
      <c r="E6" s="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</row>
    <row r="7" spans="1:36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6" ht="31.5" customHeight="1" thickBot="1" x14ac:dyDescent="0.3">
      <c r="A8" s="755" t="s">
        <v>2</v>
      </c>
      <c r="B8" s="758" t="s">
        <v>3</v>
      </c>
      <c r="C8" s="761" t="s">
        <v>4</v>
      </c>
      <c r="D8" s="761" t="s">
        <v>5</v>
      </c>
      <c r="E8" s="758" t="s">
        <v>6</v>
      </c>
      <c r="F8" s="743" t="s">
        <v>7</v>
      </c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4"/>
      <c r="R8" s="764" t="s">
        <v>8</v>
      </c>
      <c r="S8" s="765"/>
      <c r="T8" s="765"/>
      <c r="U8" s="766"/>
      <c r="V8" s="749" t="s">
        <v>9</v>
      </c>
      <c r="W8" s="750"/>
      <c r="X8" s="750"/>
      <c r="Y8" s="751"/>
      <c r="Z8" s="749" t="s">
        <v>10</v>
      </c>
      <c r="AA8" s="750"/>
      <c r="AB8" s="750"/>
      <c r="AC8" s="751"/>
      <c r="AD8" s="749" t="s">
        <v>11</v>
      </c>
      <c r="AE8" s="750"/>
      <c r="AF8" s="750"/>
      <c r="AG8" s="751"/>
      <c r="AH8" s="727" t="s">
        <v>12</v>
      </c>
      <c r="AI8" s="730" t="s">
        <v>13</v>
      </c>
      <c r="AJ8" s="730" t="s">
        <v>14</v>
      </c>
    </row>
    <row r="9" spans="1:36" ht="33" customHeight="1" thickBot="1" x14ac:dyDescent="0.3">
      <c r="A9" s="756"/>
      <c r="B9" s="759"/>
      <c r="C9" s="762"/>
      <c r="D9" s="762"/>
      <c r="E9" s="759"/>
      <c r="F9" s="743" t="s">
        <v>15</v>
      </c>
      <c r="G9" s="745"/>
      <c r="H9" s="745"/>
      <c r="I9" s="745"/>
      <c r="J9" s="745"/>
      <c r="K9" s="744"/>
      <c r="L9" s="743" t="s">
        <v>16</v>
      </c>
      <c r="M9" s="745"/>
      <c r="N9" s="745"/>
      <c r="O9" s="745"/>
      <c r="P9" s="745"/>
      <c r="Q9" s="744"/>
      <c r="R9" s="767"/>
      <c r="S9" s="768"/>
      <c r="T9" s="768"/>
      <c r="U9" s="769"/>
      <c r="V9" s="752"/>
      <c r="W9" s="753"/>
      <c r="X9" s="753"/>
      <c r="Y9" s="754"/>
      <c r="Z9" s="752"/>
      <c r="AA9" s="753"/>
      <c r="AB9" s="753"/>
      <c r="AC9" s="754"/>
      <c r="AD9" s="752"/>
      <c r="AE9" s="753"/>
      <c r="AF9" s="753"/>
      <c r="AG9" s="754"/>
      <c r="AH9" s="728"/>
      <c r="AI9" s="731"/>
      <c r="AJ9" s="731"/>
    </row>
    <row r="10" spans="1:36" ht="16.5" thickBot="1" x14ac:dyDescent="0.3">
      <c r="A10" s="756"/>
      <c r="B10" s="759"/>
      <c r="C10" s="762"/>
      <c r="D10" s="762"/>
      <c r="E10" s="759"/>
      <c r="F10" s="746">
        <v>1000.4166666666666</v>
      </c>
      <c r="G10" s="747"/>
      <c r="H10" s="748"/>
      <c r="I10" s="746">
        <v>1000.7916666666666</v>
      </c>
      <c r="J10" s="747"/>
      <c r="K10" s="748"/>
      <c r="L10" s="746">
        <v>1000.4166666666666</v>
      </c>
      <c r="M10" s="747"/>
      <c r="N10" s="748"/>
      <c r="O10" s="746">
        <v>1000.7916666666666</v>
      </c>
      <c r="P10" s="747"/>
      <c r="Q10" s="748"/>
      <c r="R10" s="743" t="s">
        <v>15</v>
      </c>
      <c r="S10" s="744"/>
      <c r="T10" s="743" t="s">
        <v>16</v>
      </c>
      <c r="U10" s="744"/>
      <c r="V10" s="733" t="s">
        <v>15</v>
      </c>
      <c r="W10" s="734"/>
      <c r="X10" s="733" t="s">
        <v>16</v>
      </c>
      <c r="Y10" s="734"/>
      <c r="Z10" s="733" t="s">
        <v>15</v>
      </c>
      <c r="AA10" s="734"/>
      <c r="AB10" s="733" t="s">
        <v>16</v>
      </c>
      <c r="AC10" s="734"/>
      <c r="AD10" s="733" t="s">
        <v>15</v>
      </c>
      <c r="AE10" s="734"/>
      <c r="AF10" s="733" t="s">
        <v>16</v>
      </c>
      <c r="AG10" s="734"/>
      <c r="AH10" s="728"/>
      <c r="AI10" s="731"/>
      <c r="AJ10" s="731"/>
    </row>
    <row r="11" spans="1:36" ht="16.5" thickBot="1" x14ac:dyDescent="0.3">
      <c r="A11" s="757"/>
      <c r="B11" s="760"/>
      <c r="C11" s="763"/>
      <c r="D11" s="763"/>
      <c r="E11" s="760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729"/>
      <c r="AI11" s="732"/>
      <c r="AJ11" s="732"/>
    </row>
    <row r="12" spans="1:36" ht="15.75" x14ac:dyDescent="0.25">
      <c r="A12" s="724">
        <v>1</v>
      </c>
      <c r="B12" s="725" t="s">
        <v>309</v>
      </c>
      <c r="C12" s="725" t="s">
        <v>310</v>
      </c>
      <c r="D12" s="688">
        <f>630*0.9</f>
        <v>567</v>
      </c>
      <c r="E12" s="81" t="s">
        <v>311</v>
      </c>
      <c r="F12" s="81">
        <v>23.8</v>
      </c>
      <c r="G12" s="81">
        <v>10.199999999999999</v>
      </c>
      <c r="H12" s="81">
        <v>11.8</v>
      </c>
      <c r="I12" s="81">
        <v>10.3</v>
      </c>
      <c r="J12" s="81">
        <v>0.8</v>
      </c>
      <c r="K12" s="81">
        <v>11.4</v>
      </c>
      <c r="L12" s="81">
        <v>65.400000000000006</v>
      </c>
      <c r="M12" s="81">
        <v>37.799999999999997</v>
      </c>
      <c r="N12" s="81">
        <v>44.8</v>
      </c>
      <c r="O12" s="81">
        <v>57.7</v>
      </c>
      <c r="P12" s="81">
        <v>40.9</v>
      </c>
      <c r="Q12" s="81">
        <v>51.7</v>
      </c>
      <c r="R12" s="82">
        <v>408</v>
      </c>
      <c r="S12" s="82">
        <v>408</v>
      </c>
      <c r="T12" s="82">
        <v>409</v>
      </c>
      <c r="U12" s="82">
        <v>409</v>
      </c>
      <c r="V12" s="83">
        <f t="shared" ref="V12:V33" si="0">IF(AND(F12=0,G12=0,H12=0),0,IF(AND(F12=0,G12=0),H12,IF(AND(F12=0,H12=0),G12,IF(AND(G12=0,H12=0),F12,IF(F12=0,(G12+H12)/2,IF(G12=0,(F12+H12)/2,IF(H12=0,(F12+G12)/2,(F12+G12+H12)/3)))))))</f>
        <v>15.266666666666666</v>
      </c>
      <c r="W12" s="83">
        <f t="shared" ref="W12:W33" si="1">IF(AND(I12=0,J12=0,K12=0),0,IF(AND(I12=0,J12=0),K12,IF(AND(I12=0,K12=0),J12,IF(AND(J12=0,K12=0),I12,IF(I12=0,(J12+K12)/2,IF(J12=0,(I12+K12)/2,IF(K12=0,(I12+J12)/2,(I12+J12+K12)/3)))))))</f>
        <v>7.5</v>
      </c>
      <c r="X12" s="83">
        <f t="shared" ref="X12:X33" si="2">IF(AND(L12=0,M12=0,N12=0),0,IF(AND(L12=0,M12=0),N12,IF(AND(L12=0,N12=0),M12,IF(AND(M12=0,N12=0),L12,IF(L12=0,(M12+N12)/2,IF(M12=0,(L12+N12)/2,IF(N12=0,(L12+M12)/2,(L12+M12+N12)/3)))))))</f>
        <v>49.333333333333336</v>
      </c>
      <c r="Y12" s="84">
        <f t="shared" ref="Y12:Y33" si="3">IF(AND(O12=0,P12=0,Q12=0),0,IF(AND(O12=0,P12=0),Q12,IF(AND(O12=0,Q12=0),P12,IF(AND(P12=0,Q12=0),O12,IF(O12=0,(P12+Q12)/2,IF(P12=0,(O12+Q12)/2,IF(Q12=0,(O12+P12)/2,(O12+P12+Q12)/3)))))))</f>
        <v>50.1</v>
      </c>
      <c r="Z12" s="726">
        <f>SUM(V12:V13)</f>
        <v>19.933333333333334</v>
      </c>
      <c r="AA12" s="706">
        <f>SUM(W12:W13)</f>
        <v>12.833333333333332</v>
      </c>
      <c r="AB12" s="706">
        <f>SUM(X12:X13)</f>
        <v>86.5</v>
      </c>
      <c r="AC12" s="706">
        <f>SUM(Y12:Y13)</f>
        <v>89.833333333333329</v>
      </c>
      <c r="AD12" s="706">
        <f>Z12*0.38*0.9*SQRT(3)</f>
        <v>11.807736765358548</v>
      </c>
      <c r="AE12" s="706">
        <f t="shared" ref="AE12:AG12" si="4">AA12*0.38*0.9*SQRT(3)</f>
        <v>7.6019709944198013</v>
      </c>
      <c r="AF12" s="706">
        <f t="shared" si="4"/>
        <v>51.239259040310088</v>
      </c>
      <c r="AG12" s="706">
        <f t="shared" si="4"/>
        <v>53.213796960938609</v>
      </c>
      <c r="AH12" s="706">
        <f>MAX(Z12:AC13)</f>
        <v>89.833333333333329</v>
      </c>
      <c r="AI12" s="703">
        <f>AH12*0.38*0.9*SQRT(3)</f>
        <v>53.213796960938609</v>
      </c>
      <c r="AJ12" s="703">
        <f>D12-AI12</f>
        <v>513.78620303906143</v>
      </c>
    </row>
    <row r="13" spans="1:36" ht="16.5" thickBot="1" x14ac:dyDescent="0.3">
      <c r="A13" s="719"/>
      <c r="B13" s="722"/>
      <c r="C13" s="722"/>
      <c r="D13" s="721"/>
      <c r="E13" s="53" t="s">
        <v>312</v>
      </c>
      <c r="F13" s="53">
        <v>9.9</v>
      </c>
      <c r="G13" s="53">
        <v>1.6</v>
      </c>
      <c r="H13" s="53">
        <v>2.5</v>
      </c>
      <c r="I13" s="53">
        <v>10.8</v>
      </c>
      <c r="J13" s="53">
        <v>1.7</v>
      </c>
      <c r="K13" s="53">
        <v>3.5</v>
      </c>
      <c r="L13" s="53">
        <v>35</v>
      </c>
      <c r="M13" s="53">
        <v>31.5</v>
      </c>
      <c r="N13" s="53">
        <v>45</v>
      </c>
      <c r="O13" s="53">
        <v>37.4</v>
      </c>
      <c r="P13" s="53">
        <v>33.700000000000003</v>
      </c>
      <c r="Q13" s="53">
        <v>48.1</v>
      </c>
      <c r="R13" s="54">
        <v>408</v>
      </c>
      <c r="S13" s="54">
        <v>408</v>
      </c>
      <c r="T13" s="54">
        <v>409</v>
      </c>
      <c r="U13" s="54">
        <v>409</v>
      </c>
      <c r="V13" s="55">
        <f t="shared" si="0"/>
        <v>4.666666666666667</v>
      </c>
      <c r="W13" s="55">
        <f t="shared" si="1"/>
        <v>5.333333333333333</v>
      </c>
      <c r="X13" s="55">
        <f t="shared" si="2"/>
        <v>37.166666666666664</v>
      </c>
      <c r="Y13" s="56">
        <f t="shared" si="3"/>
        <v>39.733333333333327</v>
      </c>
      <c r="Z13" s="693"/>
      <c r="AA13" s="696"/>
      <c r="AB13" s="696"/>
      <c r="AC13" s="696"/>
      <c r="AD13" s="696"/>
      <c r="AE13" s="696"/>
      <c r="AF13" s="696"/>
      <c r="AG13" s="696"/>
      <c r="AH13" s="696"/>
      <c r="AI13" s="704"/>
      <c r="AJ13" s="704"/>
    </row>
    <row r="14" spans="1:36" ht="15.75" x14ac:dyDescent="0.25">
      <c r="A14" s="707">
        <v>2</v>
      </c>
      <c r="B14" s="772" t="s">
        <v>313</v>
      </c>
      <c r="C14" s="773" t="s">
        <v>310</v>
      </c>
      <c r="D14" s="773">
        <f>630*0.9</f>
        <v>567</v>
      </c>
      <c r="E14" s="50" t="s">
        <v>314</v>
      </c>
      <c r="F14" s="50">
        <v>3</v>
      </c>
      <c r="G14" s="50">
        <v>8.1999999999999993</v>
      </c>
      <c r="H14" s="50">
        <v>2.2999999999999998</v>
      </c>
      <c r="I14" s="50">
        <v>3.6</v>
      </c>
      <c r="J14" s="50">
        <v>2.8</v>
      </c>
      <c r="K14" s="50">
        <v>8.6</v>
      </c>
      <c r="L14" s="50">
        <v>1.9</v>
      </c>
      <c r="M14" s="50">
        <v>0</v>
      </c>
      <c r="N14" s="50">
        <v>0</v>
      </c>
      <c r="O14" s="50">
        <v>4.2</v>
      </c>
      <c r="P14" s="50">
        <v>0</v>
      </c>
      <c r="Q14" s="50">
        <v>4.9000000000000004</v>
      </c>
      <c r="R14" s="161">
        <v>396</v>
      </c>
      <c r="S14" s="161">
        <v>396</v>
      </c>
      <c r="T14" s="161">
        <v>396</v>
      </c>
      <c r="U14" s="161">
        <v>398</v>
      </c>
      <c r="V14" s="51">
        <f t="shared" si="0"/>
        <v>4.5</v>
      </c>
      <c r="W14" s="51">
        <f t="shared" si="1"/>
        <v>5</v>
      </c>
      <c r="X14" s="51">
        <f t="shared" si="2"/>
        <v>1.9</v>
      </c>
      <c r="Y14" s="52">
        <f t="shared" si="3"/>
        <v>4.5500000000000007</v>
      </c>
      <c r="Z14" s="692">
        <f>SUM(V14:V21)</f>
        <v>39.816666666666663</v>
      </c>
      <c r="AA14" s="695">
        <f>SUM(W14:W21)</f>
        <v>56.168333333333337</v>
      </c>
      <c r="AB14" s="695">
        <f>SUM(X14:X21)</f>
        <v>54.633333333333333</v>
      </c>
      <c r="AC14" s="695">
        <f>SUM(Y14:Y21)</f>
        <v>113.18333333333334</v>
      </c>
      <c r="AD14" s="706">
        <f t="shared" ref="AD14:AG14" si="5">Z14*0.38*0.9*SQRT(3)</f>
        <v>23.585855461907673</v>
      </c>
      <c r="AE14" s="706">
        <f t="shared" si="5"/>
        <v>33.271951231550872</v>
      </c>
      <c r="AF14" s="706">
        <f t="shared" si="5"/>
        <v>32.362676519101441</v>
      </c>
      <c r="AG14" s="706">
        <f t="shared" si="5"/>
        <v>67.045435094941396</v>
      </c>
      <c r="AH14" s="695">
        <f>MAX(Z14:AC21)</f>
        <v>113.18333333333334</v>
      </c>
      <c r="AI14" s="703">
        <f t="shared" ref="AI14" si="6">AH14*0.38*0.9*SQRT(3)</f>
        <v>67.045435094941396</v>
      </c>
      <c r="AJ14" s="703">
        <f>D14-AI14</f>
        <v>499.95456490505859</v>
      </c>
    </row>
    <row r="15" spans="1:36" ht="15.75" x14ac:dyDescent="0.25">
      <c r="A15" s="708"/>
      <c r="B15" s="710"/>
      <c r="C15" s="701"/>
      <c r="D15" s="701"/>
      <c r="E15" s="53" t="s">
        <v>315</v>
      </c>
      <c r="F15" s="53">
        <v>20.3</v>
      </c>
      <c r="G15" s="53">
        <v>24</v>
      </c>
      <c r="H15" s="53">
        <v>48.6</v>
      </c>
      <c r="I15" s="53">
        <v>21.2</v>
      </c>
      <c r="J15" s="53">
        <v>54.5</v>
      </c>
      <c r="K15" s="53">
        <v>66.2</v>
      </c>
      <c r="L15" s="53">
        <v>21.8</v>
      </c>
      <c r="M15" s="53">
        <v>36.299999999999997</v>
      </c>
      <c r="N15" s="53">
        <v>57.5</v>
      </c>
      <c r="O15" s="53">
        <v>49.7</v>
      </c>
      <c r="P15" s="53">
        <v>62.2</v>
      </c>
      <c r="Q15" s="53">
        <v>77.8</v>
      </c>
      <c r="R15" s="54">
        <v>396</v>
      </c>
      <c r="S15" s="54">
        <v>396</v>
      </c>
      <c r="T15" s="54">
        <v>396</v>
      </c>
      <c r="U15" s="54">
        <v>396</v>
      </c>
      <c r="V15" s="55">
        <f t="shared" si="0"/>
        <v>30.966666666666669</v>
      </c>
      <c r="W15" s="55">
        <f t="shared" si="1"/>
        <v>47.300000000000004</v>
      </c>
      <c r="X15" s="55">
        <f t="shared" si="2"/>
        <v>38.533333333333331</v>
      </c>
      <c r="Y15" s="56">
        <f t="shared" si="3"/>
        <v>63.233333333333327</v>
      </c>
      <c r="Z15" s="693"/>
      <c r="AA15" s="696"/>
      <c r="AB15" s="696"/>
      <c r="AC15" s="696"/>
      <c r="AD15" s="696"/>
      <c r="AE15" s="696"/>
      <c r="AF15" s="696"/>
      <c r="AG15" s="696"/>
      <c r="AH15" s="696"/>
      <c r="AI15" s="704"/>
      <c r="AJ15" s="704"/>
    </row>
    <row r="16" spans="1:36" ht="15.75" x14ac:dyDescent="0.25">
      <c r="A16" s="708"/>
      <c r="B16" s="710"/>
      <c r="C16" s="701"/>
      <c r="D16" s="701"/>
      <c r="E16" s="57" t="s">
        <v>316</v>
      </c>
      <c r="F16" s="57">
        <v>1.1000000000000001</v>
      </c>
      <c r="G16" s="57">
        <v>1</v>
      </c>
      <c r="H16" s="57">
        <v>0</v>
      </c>
      <c r="I16" s="57">
        <v>1.2</v>
      </c>
      <c r="J16" s="57">
        <v>7.0000000000000007E-2</v>
      </c>
      <c r="K16" s="57">
        <v>0</v>
      </c>
      <c r="L16" s="57">
        <v>1.2</v>
      </c>
      <c r="M16" s="57">
        <v>0</v>
      </c>
      <c r="N16" s="57">
        <v>0</v>
      </c>
      <c r="O16" s="57">
        <v>9.5</v>
      </c>
      <c r="P16" s="57">
        <v>0</v>
      </c>
      <c r="Q16" s="57">
        <v>0</v>
      </c>
      <c r="R16" s="58">
        <v>396</v>
      </c>
      <c r="S16" s="58">
        <v>396</v>
      </c>
      <c r="T16" s="58">
        <v>396</v>
      </c>
      <c r="U16" s="58">
        <v>396</v>
      </c>
      <c r="V16" s="55">
        <f t="shared" si="0"/>
        <v>1.05</v>
      </c>
      <c r="W16" s="55">
        <f t="shared" si="1"/>
        <v>0.63500000000000001</v>
      </c>
      <c r="X16" s="55">
        <f t="shared" si="2"/>
        <v>1.2</v>
      </c>
      <c r="Y16" s="56">
        <f t="shared" si="3"/>
        <v>9.5</v>
      </c>
      <c r="Z16" s="693"/>
      <c r="AA16" s="696"/>
      <c r="AB16" s="696"/>
      <c r="AC16" s="696"/>
      <c r="AD16" s="696"/>
      <c r="AE16" s="696"/>
      <c r="AF16" s="696"/>
      <c r="AG16" s="696"/>
      <c r="AH16" s="696"/>
      <c r="AI16" s="704"/>
      <c r="AJ16" s="704"/>
    </row>
    <row r="17" spans="1:36" ht="15.75" x14ac:dyDescent="0.25">
      <c r="A17" s="708"/>
      <c r="B17" s="710"/>
      <c r="C17" s="701"/>
      <c r="D17" s="701"/>
      <c r="E17" s="53" t="s">
        <v>317</v>
      </c>
      <c r="F17" s="53">
        <v>7.4</v>
      </c>
      <c r="G17" s="53">
        <v>1.1000000000000001</v>
      </c>
      <c r="H17" s="53">
        <v>1.4</v>
      </c>
      <c r="I17" s="53">
        <v>5.7</v>
      </c>
      <c r="J17" s="53">
        <v>2.6</v>
      </c>
      <c r="K17" s="53">
        <v>1.4</v>
      </c>
      <c r="L17" s="53">
        <v>9.1</v>
      </c>
      <c r="M17" s="53">
        <v>18.399999999999999</v>
      </c>
      <c r="N17" s="53">
        <v>11.5</v>
      </c>
      <c r="O17" s="53">
        <v>49.2</v>
      </c>
      <c r="P17" s="53">
        <v>36.9</v>
      </c>
      <c r="Q17" s="53">
        <v>21.6</v>
      </c>
      <c r="R17" s="54">
        <v>396</v>
      </c>
      <c r="S17" s="54">
        <v>396</v>
      </c>
      <c r="T17" s="54">
        <v>396</v>
      </c>
      <c r="U17" s="54">
        <v>396</v>
      </c>
      <c r="V17" s="55">
        <f t="shared" si="0"/>
        <v>3.3000000000000003</v>
      </c>
      <c r="W17" s="55">
        <f t="shared" si="1"/>
        <v>3.2333333333333338</v>
      </c>
      <c r="X17" s="55">
        <f t="shared" si="2"/>
        <v>13</v>
      </c>
      <c r="Y17" s="56">
        <f t="shared" si="3"/>
        <v>35.9</v>
      </c>
      <c r="Z17" s="693"/>
      <c r="AA17" s="696"/>
      <c r="AB17" s="696"/>
      <c r="AC17" s="696"/>
      <c r="AD17" s="696"/>
      <c r="AE17" s="696"/>
      <c r="AF17" s="696"/>
      <c r="AG17" s="696"/>
      <c r="AH17" s="696"/>
      <c r="AI17" s="704"/>
      <c r="AJ17" s="704"/>
    </row>
    <row r="18" spans="1:36" ht="15.75" x14ac:dyDescent="0.25">
      <c r="A18" s="708"/>
      <c r="B18" s="710"/>
      <c r="C18" s="701"/>
      <c r="D18" s="701"/>
      <c r="E18" s="57" t="s">
        <v>314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8"/>
      <c r="U18" s="58"/>
      <c r="V18" s="55">
        <f t="shared" si="0"/>
        <v>0</v>
      </c>
      <c r="W18" s="55">
        <f t="shared" si="1"/>
        <v>0</v>
      </c>
      <c r="X18" s="55">
        <f t="shared" si="2"/>
        <v>0</v>
      </c>
      <c r="Y18" s="56">
        <f t="shared" si="3"/>
        <v>0</v>
      </c>
      <c r="Z18" s="693"/>
      <c r="AA18" s="696"/>
      <c r="AB18" s="696"/>
      <c r="AC18" s="696"/>
      <c r="AD18" s="696"/>
      <c r="AE18" s="696"/>
      <c r="AF18" s="696"/>
      <c r="AG18" s="696"/>
      <c r="AH18" s="696"/>
      <c r="AI18" s="704"/>
      <c r="AJ18" s="704"/>
    </row>
    <row r="19" spans="1:36" ht="15.75" x14ac:dyDescent="0.25">
      <c r="A19" s="708"/>
      <c r="B19" s="710"/>
      <c r="C19" s="701"/>
      <c r="D19" s="70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54"/>
      <c r="T19" s="54"/>
      <c r="U19" s="54"/>
      <c r="V19" s="55">
        <f t="shared" si="0"/>
        <v>0</v>
      </c>
      <c r="W19" s="55">
        <f t="shared" si="1"/>
        <v>0</v>
      </c>
      <c r="X19" s="55">
        <f t="shared" si="2"/>
        <v>0</v>
      </c>
      <c r="Y19" s="56">
        <f t="shared" si="3"/>
        <v>0</v>
      </c>
      <c r="Z19" s="693"/>
      <c r="AA19" s="696"/>
      <c r="AB19" s="696"/>
      <c r="AC19" s="696"/>
      <c r="AD19" s="696"/>
      <c r="AE19" s="696"/>
      <c r="AF19" s="696"/>
      <c r="AG19" s="696"/>
      <c r="AH19" s="696"/>
      <c r="AI19" s="704"/>
      <c r="AJ19" s="704"/>
    </row>
    <row r="20" spans="1:36" ht="15.75" x14ac:dyDescent="0.25">
      <c r="A20" s="708"/>
      <c r="B20" s="710"/>
      <c r="C20" s="701"/>
      <c r="D20" s="701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8"/>
      <c r="U20" s="58"/>
      <c r="V20" s="55">
        <f t="shared" si="0"/>
        <v>0</v>
      </c>
      <c r="W20" s="55">
        <f t="shared" si="1"/>
        <v>0</v>
      </c>
      <c r="X20" s="55">
        <f t="shared" si="2"/>
        <v>0</v>
      </c>
      <c r="Y20" s="56">
        <f t="shared" si="3"/>
        <v>0</v>
      </c>
      <c r="Z20" s="693"/>
      <c r="AA20" s="696"/>
      <c r="AB20" s="696"/>
      <c r="AC20" s="696"/>
      <c r="AD20" s="696"/>
      <c r="AE20" s="696"/>
      <c r="AF20" s="696"/>
      <c r="AG20" s="696"/>
      <c r="AH20" s="696"/>
      <c r="AI20" s="704"/>
      <c r="AJ20" s="704"/>
    </row>
    <row r="21" spans="1:36" ht="16.5" thickBot="1" x14ac:dyDescent="0.3">
      <c r="A21" s="709"/>
      <c r="B21" s="699"/>
      <c r="C21" s="702"/>
      <c r="D21" s="70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0"/>
      <c r="T21" s="60"/>
      <c r="U21" s="60"/>
      <c r="V21" s="61">
        <f t="shared" si="0"/>
        <v>0</v>
      </c>
      <c r="W21" s="61">
        <f t="shared" si="1"/>
        <v>0</v>
      </c>
      <c r="X21" s="61">
        <f t="shared" si="2"/>
        <v>0</v>
      </c>
      <c r="Y21" s="62">
        <f t="shared" si="3"/>
        <v>0</v>
      </c>
      <c r="Z21" s="694"/>
      <c r="AA21" s="697"/>
      <c r="AB21" s="697"/>
      <c r="AC21" s="697"/>
      <c r="AD21" s="697"/>
      <c r="AE21" s="697"/>
      <c r="AF21" s="697"/>
      <c r="AG21" s="697"/>
      <c r="AH21" s="697"/>
      <c r="AI21" s="705"/>
      <c r="AJ21" s="705"/>
    </row>
    <row r="22" spans="1:36" ht="15.75" x14ac:dyDescent="0.25">
      <c r="A22" s="724">
        <v>3</v>
      </c>
      <c r="B22" s="725" t="s">
        <v>318</v>
      </c>
      <c r="C22" s="688" t="s">
        <v>310</v>
      </c>
      <c r="D22" s="688">
        <f>630*0.9</f>
        <v>567</v>
      </c>
      <c r="E22" s="81" t="s">
        <v>319</v>
      </c>
      <c r="F22" s="81">
        <v>203</v>
      </c>
      <c r="G22" s="81">
        <v>169</v>
      </c>
      <c r="H22" s="81">
        <v>218</v>
      </c>
      <c r="I22" s="81">
        <v>178</v>
      </c>
      <c r="J22" s="81">
        <v>160</v>
      </c>
      <c r="K22" s="81">
        <v>175</v>
      </c>
      <c r="L22" s="81">
        <v>67.900000000000006</v>
      </c>
      <c r="M22" s="81">
        <v>50.9</v>
      </c>
      <c r="N22" s="81">
        <v>22.7</v>
      </c>
      <c r="O22" s="81">
        <v>60.5</v>
      </c>
      <c r="P22" s="81">
        <v>56.5</v>
      </c>
      <c r="Q22" s="81">
        <v>27.6</v>
      </c>
      <c r="R22" s="162">
        <v>402</v>
      </c>
      <c r="S22" s="162">
        <v>402</v>
      </c>
      <c r="T22" s="162">
        <v>402</v>
      </c>
      <c r="U22" s="162">
        <v>402</v>
      </c>
      <c r="V22" s="83">
        <f t="shared" si="0"/>
        <v>196.66666666666666</v>
      </c>
      <c r="W22" s="83">
        <f t="shared" si="1"/>
        <v>171</v>
      </c>
      <c r="X22" s="83">
        <f t="shared" si="2"/>
        <v>47.166666666666664</v>
      </c>
      <c r="Y22" s="84">
        <f t="shared" si="3"/>
        <v>48.199999999999996</v>
      </c>
      <c r="Z22" s="726">
        <f>SUM(V22:V24)</f>
        <v>196.66666666666666</v>
      </c>
      <c r="AA22" s="706">
        <f>SUM(W22:W24)</f>
        <v>171</v>
      </c>
      <c r="AB22" s="706">
        <f>SUM(X22:X24)</f>
        <v>47.166666666666664</v>
      </c>
      <c r="AC22" s="706">
        <f>SUM(Y22:Y24)</f>
        <v>48.199999999999996</v>
      </c>
      <c r="AD22" s="706">
        <f t="shared" ref="AD22:AG32" si="7">Z22*0.38*0.9*SQRT(3)</f>
        <v>116.4977373170827</v>
      </c>
      <c r="AE22" s="706">
        <f t="shared" si="7"/>
        <v>101.29379532824309</v>
      </c>
      <c r="AF22" s="706">
        <f t="shared" si="7"/>
        <v>27.939711576893558</v>
      </c>
      <c r="AG22" s="706">
        <f t="shared" si="7"/>
        <v>28.551818332288402</v>
      </c>
      <c r="AH22" s="706">
        <f>MAX(Z22:AC24)</f>
        <v>196.66666666666666</v>
      </c>
      <c r="AI22" s="703">
        <f t="shared" ref="AI22" si="8">AH22*0.38*0.9*SQRT(3)</f>
        <v>116.4977373170827</v>
      </c>
      <c r="AJ22" s="703">
        <f>D22-AI22</f>
        <v>450.50226268291732</v>
      </c>
    </row>
    <row r="23" spans="1:36" ht="15.75" x14ac:dyDescent="0.25">
      <c r="A23" s="719"/>
      <c r="B23" s="722"/>
      <c r="C23" s="714"/>
      <c r="D23" s="714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54"/>
      <c r="T23" s="54"/>
      <c r="U23" s="54"/>
      <c r="V23" s="55">
        <f t="shared" si="0"/>
        <v>0</v>
      </c>
      <c r="W23" s="55">
        <f t="shared" si="1"/>
        <v>0</v>
      </c>
      <c r="X23" s="55">
        <f t="shared" si="2"/>
        <v>0</v>
      </c>
      <c r="Y23" s="56">
        <f t="shared" si="3"/>
        <v>0</v>
      </c>
      <c r="Z23" s="693"/>
      <c r="AA23" s="696"/>
      <c r="AB23" s="696"/>
      <c r="AC23" s="696"/>
      <c r="AD23" s="696"/>
      <c r="AE23" s="696"/>
      <c r="AF23" s="696"/>
      <c r="AG23" s="696"/>
      <c r="AH23" s="696"/>
      <c r="AI23" s="704"/>
      <c r="AJ23" s="704"/>
    </row>
    <row r="24" spans="1:36" ht="16.5" thickBot="1" x14ac:dyDescent="0.3">
      <c r="A24" s="720"/>
      <c r="B24" s="723"/>
      <c r="C24" s="689"/>
      <c r="D24" s="689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60"/>
      <c r="S24" s="60"/>
      <c r="T24" s="60"/>
      <c r="U24" s="60"/>
      <c r="V24" s="61"/>
      <c r="W24" s="61"/>
      <c r="X24" s="61"/>
      <c r="Y24" s="62"/>
      <c r="Z24" s="694"/>
      <c r="AA24" s="697"/>
      <c r="AB24" s="697"/>
      <c r="AC24" s="697"/>
      <c r="AD24" s="697"/>
      <c r="AE24" s="697"/>
      <c r="AF24" s="697"/>
      <c r="AG24" s="697"/>
      <c r="AH24" s="697"/>
      <c r="AI24" s="705"/>
      <c r="AJ24" s="705"/>
    </row>
    <row r="25" spans="1:36" ht="15.75" x14ac:dyDescent="0.25">
      <c r="A25" s="770">
        <v>4</v>
      </c>
      <c r="B25" s="771" t="s">
        <v>320</v>
      </c>
      <c r="C25" s="700" t="s">
        <v>61</v>
      </c>
      <c r="D25" s="700">
        <f>400*0.9</f>
        <v>360</v>
      </c>
      <c r="E25" s="81" t="s">
        <v>321</v>
      </c>
      <c r="F25" s="81">
        <v>5.8</v>
      </c>
      <c r="G25" s="81">
        <v>9.3000000000000007</v>
      </c>
      <c r="H25" s="81">
        <v>37</v>
      </c>
      <c r="I25" s="81">
        <v>6.5</v>
      </c>
      <c r="J25" s="81">
        <v>7.2</v>
      </c>
      <c r="K25" s="81">
        <v>8.9</v>
      </c>
      <c r="L25" s="81">
        <v>20</v>
      </c>
      <c r="M25" s="81">
        <v>25</v>
      </c>
      <c r="N25" s="81">
        <v>10</v>
      </c>
      <c r="O25" s="81">
        <v>20</v>
      </c>
      <c r="P25" s="81">
        <v>25</v>
      </c>
      <c r="Q25" s="81">
        <v>10</v>
      </c>
      <c r="R25" s="162">
        <v>408</v>
      </c>
      <c r="S25" s="162">
        <v>408</v>
      </c>
      <c r="T25" s="162">
        <v>409</v>
      </c>
      <c r="U25" s="162">
        <v>409</v>
      </c>
      <c r="V25" s="83">
        <f t="shared" si="0"/>
        <v>17.366666666666667</v>
      </c>
      <c r="W25" s="83">
        <f t="shared" si="1"/>
        <v>7.5333333333333341</v>
      </c>
      <c r="X25" s="83">
        <f t="shared" si="2"/>
        <v>18.333333333333332</v>
      </c>
      <c r="Y25" s="84">
        <f t="shared" si="3"/>
        <v>18.333333333333332</v>
      </c>
      <c r="Z25" s="726">
        <f>SUM(V25:V27)</f>
        <v>17.366666666666667</v>
      </c>
      <c r="AA25" s="706">
        <f>SUM(W25:W27)</f>
        <v>7.5333333333333341</v>
      </c>
      <c r="AB25" s="706">
        <f>SUM(X25:X27)</f>
        <v>18.333333333333332</v>
      </c>
      <c r="AC25" s="706">
        <f>SUM(Y25:Y27)</f>
        <v>18.333333333333332</v>
      </c>
      <c r="AD25" s="706">
        <f t="shared" ref="AD25" si="9">Z25*0.38*0.9*SQRT(3)</f>
        <v>10.287342566474591</v>
      </c>
      <c r="AE25" s="706">
        <f t="shared" si="7"/>
        <v>4.4624557006204562</v>
      </c>
      <c r="AF25" s="706">
        <f t="shared" si="7"/>
        <v>10.859958563456859</v>
      </c>
      <c r="AG25" s="706">
        <f t="shared" si="7"/>
        <v>10.859958563456859</v>
      </c>
      <c r="AH25" s="706">
        <f>MAX(Z25:AC27)</f>
        <v>18.333333333333332</v>
      </c>
      <c r="AI25" s="703">
        <f t="shared" ref="AI25" si="10">AH25*0.38*0.9*SQRT(3)</f>
        <v>10.859958563456859</v>
      </c>
      <c r="AJ25" s="703">
        <f>D25-AI25</f>
        <v>349.14004143654313</v>
      </c>
    </row>
    <row r="26" spans="1:36" ht="15.75" x14ac:dyDescent="0.25">
      <c r="A26" s="708"/>
      <c r="B26" s="716"/>
      <c r="C26" s="701"/>
      <c r="D26" s="701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4"/>
      <c r="T26" s="54"/>
      <c r="U26" s="54"/>
      <c r="V26" s="55">
        <f t="shared" si="0"/>
        <v>0</v>
      </c>
      <c r="W26" s="55">
        <f t="shared" si="1"/>
        <v>0</v>
      </c>
      <c r="X26" s="55">
        <f t="shared" si="2"/>
        <v>0</v>
      </c>
      <c r="Y26" s="56">
        <f t="shared" si="3"/>
        <v>0</v>
      </c>
      <c r="Z26" s="693"/>
      <c r="AA26" s="696"/>
      <c r="AB26" s="696"/>
      <c r="AC26" s="696"/>
      <c r="AD26" s="696"/>
      <c r="AE26" s="696"/>
      <c r="AF26" s="696"/>
      <c r="AG26" s="696"/>
      <c r="AH26" s="696"/>
      <c r="AI26" s="704"/>
      <c r="AJ26" s="704"/>
    </row>
    <row r="27" spans="1:36" ht="16.5" thickBot="1" x14ac:dyDescent="0.3">
      <c r="A27" s="709"/>
      <c r="B27" s="717"/>
      <c r="C27" s="702"/>
      <c r="D27" s="70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60"/>
      <c r="S27" s="60"/>
      <c r="T27" s="60"/>
      <c r="U27" s="60"/>
      <c r="V27" s="61">
        <f t="shared" si="0"/>
        <v>0</v>
      </c>
      <c r="W27" s="61">
        <f t="shared" si="1"/>
        <v>0</v>
      </c>
      <c r="X27" s="61">
        <f t="shared" si="2"/>
        <v>0</v>
      </c>
      <c r="Y27" s="62">
        <f t="shared" si="3"/>
        <v>0</v>
      </c>
      <c r="Z27" s="694"/>
      <c r="AA27" s="697"/>
      <c r="AB27" s="697"/>
      <c r="AC27" s="697"/>
      <c r="AD27" s="697"/>
      <c r="AE27" s="697"/>
      <c r="AF27" s="697"/>
      <c r="AG27" s="697"/>
      <c r="AH27" s="697"/>
      <c r="AI27" s="705"/>
      <c r="AJ27" s="705"/>
    </row>
    <row r="28" spans="1:36" ht="15.75" x14ac:dyDescent="0.25">
      <c r="A28" s="770">
        <v>5</v>
      </c>
      <c r="B28" s="771" t="s">
        <v>203</v>
      </c>
      <c r="C28" s="700" t="s">
        <v>61</v>
      </c>
      <c r="D28" s="700">
        <f>400*0.9</f>
        <v>360</v>
      </c>
      <c r="E28" s="81" t="s">
        <v>322</v>
      </c>
      <c r="F28" s="81">
        <v>1.1000000000000001</v>
      </c>
      <c r="G28" s="81">
        <v>0</v>
      </c>
      <c r="H28" s="81">
        <v>0</v>
      </c>
      <c r="I28" s="81">
        <v>0.01</v>
      </c>
      <c r="J28" s="81">
        <v>1.6</v>
      </c>
      <c r="K28" s="81">
        <v>0</v>
      </c>
      <c r="L28" s="81">
        <v>14.4</v>
      </c>
      <c r="M28" s="81">
        <v>13</v>
      </c>
      <c r="N28" s="81">
        <v>16.8</v>
      </c>
      <c r="O28" s="81">
        <v>14.3</v>
      </c>
      <c r="P28" s="81">
        <v>12.9</v>
      </c>
      <c r="Q28" s="81">
        <v>16.3</v>
      </c>
      <c r="R28" s="162">
        <v>400</v>
      </c>
      <c r="S28" s="162">
        <v>400</v>
      </c>
      <c r="T28" s="162">
        <v>400</v>
      </c>
      <c r="U28" s="162">
        <v>400</v>
      </c>
      <c r="V28" s="83">
        <f t="shared" si="0"/>
        <v>1.1000000000000001</v>
      </c>
      <c r="W28" s="83">
        <f t="shared" si="1"/>
        <v>0.80500000000000005</v>
      </c>
      <c r="X28" s="83">
        <f t="shared" si="2"/>
        <v>14.733333333333334</v>
      </c>
      <c r="Y28" s="84">
        <f t="shared" si="3"/>
        <v>14.5</v>
      </c>
      <c r="Z28" s="726">
        <f>SUM(V28:V31)</f>
        <v>19.033333333333331</v>
      </c>
      <c r="AA28" s="706">
        <f>SUM(W28:W31)</f>
        <v>13.09</v>
      </c>
      <c r="AB28" s="706">
        <f>SUM(X28:X31)</f>
        <v>74.333333333333329</v>
      </c>
      <c r="AC28" s="706">
        <f>SUM(Y28:Y31)</f>
        <v>67.100000000000009</v>
      </c>
      <c r="AD28" s="706">
        <f t="shared" ref="AD28" si="11">Z28*0.38*0.9*SQRT(3)</f>
        <v>11.274611526788847</v>
      </c>
      <c r="AE28" s="706">
        <f t="shared" si="7"/>
        <v>7.7540104143081976</v>
      </c>
      <c r="AF28" s="706">
        <f t="shared" si="7"/>
        <v>44.032195630015998</v>
      </c>
      <c r="AG28" s="706">
        <f t="shared" si="7"/>
        <v>39.747448342252113</v>
      </c>
      <c r="AH28" s="706">
        <f>MAX(Z28:AC31)</f>
        <v>74.333333333333329</v>
      </c>
      <c r="AI28" s="703">
        <f t="shared" ref="AI28" si="12">AH28*0.38*0.9*SQRT(3)</f>
        <v>44.032195630015998</v>
      </c>
      <c r="AJ28" s="703">
        <f>D28-AI28</f>
        <v>315.96780436998398</v>
      </c>
    </row>
    <row r="29" spans="1:36" ht="15.75" x14ac:dyDescent="0.25">
      <c r="A29" s="708"/>
      <c r="B29" s="716"/>
      <c r="C29" s="701"/>
      <c r="D29" s="701"/>
      <c r="E29" s="53" t="s">
        <v>323</v>
      </c>
      <c r="F29" s="53">
        <v>6.6</v>
      </c>
      <c r="G29" s="53">
        <v>3.3</v>
      </c>
      <c r="H29" s="53">
        <v>19.100000000000001</v>
      </c>
      <c r="I29" s="53">
        <v>15</v>
      </c>
      <c r="J29" s="53">
        <v>2</v>
      </c>
      <c r="K29" s="53">
        <v>4</v>
      </c>
      <c r="L29" s="53">
        <v>24.8</v>
      </c>
      <c r="M29" s="53">
        <v>17.7</v>
      </c>
      <c r="N29" s="53">
        <v>31.1</v>
      </c>
      <c r="O29" s="53">
        <v>27.5</v>
      </c>
      <c r="P29" s="53">
        <v>18.399999999999999</v>
      </c>
      <c r="Q29" s="53">
        <v>23.1</v>
      </c>
      <c r="R29" s="54">
        <v>400</v>
      </c>
      <c r="S29" s="54">
        <v>400</v>
      </c>
      <c r="T29" s="54">
        <v>400</v>
      </c>
      <c r="U29" s="54">
        <v>400</v>
      </c>
      <c r="V29" s="55">
        <f t="shared" si="0"/>
        <v>9.6666666666666661</v>
      </c>
      <c r="W29" s="55">
        <f t="shared" si="1"/>
        <v>7</v>
      </c>
      <c r="X29" s="55">
        <f t="shared" si="2"/>
        <v>24.533333333333331</v>
      </c>
      <c r="Y29" s="56">
        <f t="shared" si="3"/>
        <v>23</v>
      </c>
      <c r="Z29" s="693"/>
      <c r="AA29" s="696"/>
      <c r="AB29" s="696"/>
      <c r="AC29" s="696"/>
      <c r="AD29" s="696"/>
      <c r="AE29" s="696"/>
      <c r="AF29" s="696"/>
      <c r="AG29" s="696"/>
      <c r="AH29" s="696"/>
      <c r="AI29" s="704"/>
      <c r="AJ29" s="704"/>
    </row>
    <row r="30" spans="1:36" ht="15.75" x14ac:dyDescent="0.25">
      <c r="A30" s="708"/>
      <c r="B30" s="716"/>
      <c r="C30" s="701"/>
      <c r="D30" s="701"/>
      <c r="E30" s="57" t="s">
        <v>324</v>
      </c>
      <c r="F30" s="57">
        <v>5.9</v>
      </c>
      <c r="G30" s="57">
        <v>9.6999999999999993</v>
      </c>
      <c r="H30" s="57">
        <v>7.3</v>
      </c>
      <c r="I30" s="57">
        <v>5.7</v>
      </c>
      <c r="J30" s="57">
        <v>4.8</v>
      </c>
      <c r="K30" s="57">
        <v>0</v>
      </c>
      <c r="L30" s="57">
        <v>21.8</v>
      </c>
      <c r="M30" s="57">
        <v>34.1</v>
      </c>
      <c r="N30" s="57">
        <v>23.5</v>
      </c>
      <c r="O30" s="57">
        <v>16.399999999999999</v>
      </c>
      <c r="P30" s="57">
        <v>26.6</v>
      </c>
      <c r="Q30" s="57">
        <v>24.2</v>
      </c>
      <c r="R30" s="54">
        <v>400</v>
      </c>
      <c r="S30" s="54">
        <v>400</v>
      </c>
      <c r="T30" s="54">
        <v>400</v>
      </c>
      <c r="U30" s="54">
        <v>400</v>
      </c>
      <c r="V30" s="55">
        <f t="shared" si="0"/>
        <v>7.6333333333333329</v>
      </c>
      <c r="W30" s="55">
        <f t="shared" si="1"/>
        <v>5.25</v>
      </c>
      <c r="X30" s="55">
        <f t="shared" si="2"/>
        <v>26.466666666666669</v>
      </c>
      <c r="Y30" s="56">
        <f t="shared" si="3"/>
        <v>22.400000000000002</v>
      </c>
      <c r="Z30" s="693"/>
      <c r="AA30" s="696"/>
      <c r="AB30" s="696"/>
      <c r="AC30" s="696"/>
      <c r="AD30" s="696"/>
      <c r="AE30" s="696"/>
      <c r="AF30" s="696"/>
      <c r="AG30" s="696"/>
      <c r="AH30" s="696"/>
      <c r="AI30" s="704"/>
      <c r="AJ30" s="704"/>
    </row>
    <row r="31" spans="1:36" ht="16.5" thickBot="1" x14ac:dyDescent="0.3">
      <c r="A31" s="709"/>
      <c r="B31" s="717"/>
      <c r="C31" s="702"/>
      <c r="D31" s="702"/>
      <c r="E31" s="59" t="s">
        <v>325</v>
      </c>
      <c r="F31" s="59">
        <v>0.5</v>
      </c>
      <c r="G31" s="59">
        <v>0.9</v>
      </c>
      <c r="H31" s="59">
        <v>0.5</v>
      </c>
      <c r="I31" s="59">
        <v>0</v>
      </c>
      <c r="J31" s="59">
        <v>0.05</v>
      </c>
      <c r="K31" s="59">
        <v>0.02</v>
      </c>
      <c r="L31" s="59">
        <v>13.1</v>
      </c>
      <c r="M31" s="59">
        <v>7.6</v>
      </c>
      <c r="N31" s="59">
        <v>5.0999999999999996</v>
      </c>
      <c r="O31" s="59">
        <v>10.199999999999999</v>
      </c>
      <c r="P31" s="59">
        <v>7</v>
      </c>
      <c r="Q31" s="59">
        <v>4.4000000000000004</v>
      </c>
      <c r="R31" s="60">
        <v>400</v>
      </c>
      <c r="S31" s="60">
        <v>400</v>
      </c>
      <c r="T31" s="60">
        <v>400</v>
      </c>
      <c r="U31" s="60">
        <v>400</v>
      </c>
      <c r="V31" s="61">
        <f t="shared" si="0"/>
        <v>0.6333333333333333</v>
      </c>
      <c r="W31" s="61">
        <f t="shared" si="1"/>
        <v>3.5000000000000003E-2</v>
      </c>
      <c r="X31" s="61">
        <f t="shared" si="2"/>
        <v>8.6</v>
      </c>
      <c r="Y31" s="62">
        <f t="shared" si="3"/>
        <v>7.2</v>
      </c>
      <c r="Z31" s="694"/>
      <c r="AA31" s="697"/>
      <c r="AB31" s="697"/>
      <c r="AC31" s="697"/>
      <c r="AD31" s="697"/>
      <c r="AE31" s="697"/>
      <c r="AF31" s="697"/>
      <c r="AG31" s="697"/>
      <c r="AH31" s="697"/>
      <c r="AI31" s="705"/>
      <c r="AJ31" s="705"/>
    </row>
    <row r="32" spans="1:36" ht="15.75" x14ac:dyDescent="0.25">
      <c r="A32" s="770">
        <v>6</v>
      </c>
      <c r="B32" s="771" t="s">
        <v>326</v>
      </c>
      <c r="C32" s="700" t="s">
        <v>61</v>
      </c>
      <c r="D32" s="700">
        <f>400*0.9</f>
        <v>360</v>
      </c>
      <c r="E32" s="81" t="s">
        <v>327</v>
      </c>
      <c r="F32" s="81">
        <v>33</v>
      </c>
      <c r="G32" s="81">
        <v>42.7</v>
      </c>
      <c r="H32" s="81">
        <v>37.200000000000003</v>
      </c>
      <c r="I32" s="81">
        <v>15.6</v>
      </c>
      <c r="J32" s="81">
        <v>46.6</v>
      </c>
      <c r="K32" s="81">
        <v>13.8</v>
      </c>
      <c r="L32" s="81">
        <v>88</v>
      </c>
      <c r="M32" s="81">
        <v>106.3</v>
      </c>
      <c r="N32" s="81">
        <v>84.1</v>
      </c>
      <c r="O32" s="81">
        <v>66.3</v>
      </c>
      <c r="P32" s="81">
        <v>99.6</v>
      </c>
      <c r="Q32" s="81">
        <v>91.4</v>
      </c>
      <c r="R32" s="162">
        <v>400</v>
      </c>
      <c r="S32" s="162">
        <v>400</v>
      </c>
      <c r="T32" s="162">
        <v>410</v>
      </c>
      <c r="U32" s="162">
        <v>410</v>
      </c>
      <c r="V32" s="83">
        <f t="shared" si="0"/>
        <v>37.633333333333333</v>
      </c>
      <c r="W32" s="83">
        <f t="shared" si="1"/>
        <v>25.333333333333332</v>
      </c>
      <c r="X32" s="83">
        <f t="shared" si="2"/>
        <v>92.8</v>
      </c>
      <c r="Y32" s="84">
        <f t="shared" si="3"/>
        <v>85.766666666666652</v>
      </c>
      <c r="Z32" s="726">
        <f>SUM(V32:V33)</f>
        <v>37.633333333333333</v>
      </c>
      <c r="AA32" s="706">
        <f>SUM(W32:W33)</f>
        <v>25.333333333333332</v>
      </c>
      <c r="AB32" s="706">
        <f>SUM(X32:X33)</f>
        <v>92.8</v>
      </c>
      <c r="AC32" s="706">
        <f>SUM(Y32:Y33)</f>
        <v>85.766666666666652</v>
      </c>
      <c r="AD32" s="706">
        <f t="shared" ref="AD32" si="13">Z32*0.38*0.9*SQRT(3)</f>
        <v>22.292533123895989</v>
      </c>
      <c r="AE32" s="706">
        <f t="shared" si="7"/>
        <v>15.006488196776752</v>
      </c>
      <c r="AF32" s="706">
        <f t="shared" si="7"/>
        <v>54.971135710297993</v>
      </c>
      <c r="AG32" s="706">
        <f t="shared" si="7"/>
        <v>50.804860697771822</v>
      </c>
      <c r="AH32" s="706">
        <f>MAX(Z32:AC33)</f>
        <v>92.8</v>
      </c>
      <c r="AI32" s="703">
        <f t="shared" ref="AI32" si="14">AH32*0.38*0.9*SQRT(3)</f>
        <v>54.971135710297993</v>
      </c>
      <c r="AJ32" s="703">
        <f>D32-AI32</f>
        <v>305.02886428970203</v>
      </c>
    </row>
    <row r="33" spans="1:36" ht="16.5" thickBot="1" x14ac:dyDescent="0.3">
      <c r="A33" s="709"/>
      <c r="B33" s="717"/>
      <c r="C33" s="702"/>
      <c r="D33" s="70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  <c r="S33" s="60"/>
      <c r="T33" s="60"/>
      <c r="U33" s="60"/>
      <c r="V33" s="61">
        <f t="shared" si="0"/>
        <v>0</v>
      </c>
      <c r="W33" s="61">
        <f t="shared" si="1"/>
        <v>0</v>
      </c>
      <c r="X33" s="61">
        <f t="shared" si="2"/>
        <v>0</v>
      </c>
      <c r="Y33" s="62">
        <f t="shared" si="3"/>
        <v>0</v>
      </c>
      <c r="Z33" s="694"/>
      <c r="AA33" s="697"/>
      <c r="AB33" s="697"/>
      <c r="AC33" s="697"/>
      <c r="AD33" s="697"/>
      <c r="AE33" s="697"/>
      <c r="AF33" s="697"/>
      <c r="AG33" s="697"/>
      <c r="AH33" s="697"/>
      <c r="AI33" s="705"/>
      <c r="AJ33" s="705"/>
    </row>
    <row r="34" spans="1:36" x14ac:dyDescent="0.25">
      <c r="AF34" s="73">
        <f>SUM(AF12:AF33)</f>
        <v>221.40493704007594</v>
      </c>
      <c r="AG34" s="73">
        <f>SUM(AG12:AG33)</f>
        <v>250.22331799164922</v>
      </c>
    </row>
  </sheetData>
  <sheetProtection formatCells="0" formatColumns="0" formatRows="0" insertRows="0"/>
  <mergeCells count="120"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A12:AA13"/>
    <mergeCell ref="AI14:AI21"/>
    <mergeCell ref="AJ14:AJ2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B22:AB24"/>
    <mergeCell ref="AC22:AC24"/>
    <mergeCell ref="AC14:AC21"/>
    <mergeCell ref="AH12:AH13"/>
    <mergeCell ref="AI12:AI13"/>
    <mergeCell ref="AJ12:AJ13"/>
    <mergeCell ref="A14:A21"/>
    <mergeCell ref="B14:B21"/>
    <mergeCell ref="C14:C21"/>
    <mergeCell ref="D14:D21"/>
    <mergeCell ref="Z14:Z21"/>
    <mergeCell ref="AA14:AA21"/>
    <mergeCell ref="AB14:AB21"/>
    <mergeCell ref="AB12:AB13"/>
    <mergeCell ref="AC12:AC13"/>
    <mergeCell ref="AD12:AD13"/>
    <mergeCell ref="AE12:AE13"/>
    <mergeCell ref="AF12:AF13"/>
    <mergeCell ref="AG12:AG13"/>
    <mergeCell ref="A12:A13"/>
    <mergeCell ref="B12:B13"/>
    <mergeCell ref="C12:C13"/>
    <mergeCell ref="D12:D13"/>
    <mergeCell ref="Z12:Z13"/>
    <mergeCell ref="AD14:AD21"/>
    <mergeCell ref="AE14:AE21"/>
    <mergeCell ref="AF14:AF21"/>
    <mergeCell ref="AG14:AG21"/>
    <mergeCell ref="AH14:AH21"/>
    <mergeCell ref="AE25:AE27"/>
    <mergeCell ref="AF25:AF27"/>
    <mergeCell ref="AG25:AG27"/>
    <mergeCell ref="AH25:AH27"/>
    <mergeCell ref="AI25:AI27"/>
    <mergeCell ref="AJ25:AJ27"/>
    <mergeCell ref="AJ22:AJ24"/>
    <mergeCell ref="A25:A27"/>
    <mergeCell ref="B25:B27"/>
    <mergeCell ref="C25:C27"/>
    <mergeCell ref="D25:D27"/>
    <mergeCell ref="Z25:Z27"/>
    <mergeCell ref="AA25:AA27"/>
    <mergeCell ref="AB25:AB27"/>
    <mergeCell ref="AC25:AC27"/>
    <mergeCell ref="AD25:AD27"/>
    <mergeCell ref="AD22:AD24"/>
    <mergeCell ref="AE22:AE24"/>
    <mergeCell ref="AF22:AF24"/>
    <mergeCell ref="AG22:AG24"/>
    <mergeCell ref="AH22:AH24"/>
    <mergeCell ref="AI22:AI24"/>
    <mergeCell ref="A22:A24"/>
    <mergeCell ref="B22:B24"/>
    <mergeCell ref="C22:C24"/>
    <mergeCell ref="D22:D24"/>
    <mergeCell ref="Z22:Z24"/>
    <mergeCell ref="AA22:AA24"/>
    <mergeCell ref="A32:A33"/>
    <mergeCell ref="B32:B33"/>
    <mergeCell ref="C32:C33"/>
    <mergeCell ref="D32:D33"/>
    <mergeCell ref="Z32:Z33"/>
    <mergeCell ref="AA32:AA33"/>
    <mergeCell ref="AB32:AB33"/>
    <mergeCell ref="AB28:AB31"/>
    <mergeCell ref="AC28:AC31"/>
    <mergeCell ref="A28:A31"/>
    <mergeCell ref="B28:B31"/>
    <mergeCell ref="C28:C31"/>
    <mergeCell ref="D28:D31"/>
    <mergeCell ref="Z28:Z31"/>
    <mergeCell ref="AA28:AA31"/>
    <mergeCell ref="AI32:AI33"/>
    <mergeCell ref="AJ32:AJ33"/>
    <mergeCell ref="AC32:AC33"/>
    <mergeCell ref="AD32:AD33"/>
    <mergeCell ref="AE32:AE33"/>
    <mergeCell ref="AF32:AF33"/>
    <mergeCell ref="AG32:AG33"/>
    <mergeCell ref="AH32:AH33"/>
    <mergeCell ref="AH28:AH31"/>
    <mergeCell ref="AI28:AI31"/>
    <mergeCell ref="AJ28:AJ31"/>
    <mergeCell ref="AD28:AD31"/>
    <mergeCell ref="AE28:AE31"/>
    <mergeCell ref="AF28:AF31"/>
    <mergeCell ref="AG28:AG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view="pageBreakPreview" topLeftCell="U10" zoomScale="60" zoomScaleNormal="70" workbookViewId="0">
      <selection activeCell="L12" sqref="L12:Q39"/>
    </sheetView>
  </sheetViews>
  <sheetFormatPr defaultRowHeight="15" x14ac:dyDescent="0.25"/>
  <cols>
    <col min="1" max="1" width="8" style="3" customWidth="1"/>
    <col min="2" max="2" width="20.42578125" style="3" customWidth="1"/>
    <col min="3" max="4" width="22.5703125" style="3" customWidth="1"/>
    <col min="5" max="5" width="25.140625" style="3" customWidth="1"/>
    <col min="6" max="17" width="9.140625" style="3"/>
    <col min="18" max="34" width="10.7109375" style="3" customWidth="1"/>
    <col min="35" max="35" width="11.28515625" style="3" customWidth="1"/>
    <col min="36" max="36" width="13.42578125" style="3" customWidth="1"/>
    <col min="37" max="16384" width="9.140625" style="3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826" t="s">
        <v>0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8"/>
      <c r="R2" s="1"/>
      <c r="S2" s="1"/>
      <c r="T2" s="1"/>
      <c r="U2" s="2"/>
      <c r="V2" s="2"/>
    </row>
    <row r="3" spans="1:36" x14ac:dyDescent="0.25">
      <c r="A3" s="1"/>
      <c r="B3" s="829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1"/>
      <c r="R3" s="1"/>
      <c r="S3" s="1"/>
      <c r="T3" s="1"/>
      <c r="U3" s="2"/>
      <c r="V3" s="2"/>
    </row>
    <row r="4" spans="1:36" ht="20.25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  <c r="U4" s="2"/>
      <c r="V4" s="2"/>
    </row>
    <row r="5" spans="1:36" ht="20.25" customHeight="1" x14ac:dyDescent="0.25">
      <c r="A5" s="1"/>
      <c r="B5" s="4"/>
      <c r="C5" s="4"/>
      <c r="D5" s="4"/>
      <c r="E5" s="4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32"/>
      <c r="V5" s="833" t="s">
        <v>1</v>
      </c>
      <c r="W5" s="833"/>
      <c r="X5" s="833"/>
      <c r="Y5" s="833"/>
      <c r="Z5" s="833"/>
      <c r="AA5" s="833"/>
      <c r="AB5" s="833"/>
      <c r="AC5" s="833"/>
      <c r="AD5" s="833"/>
      <c r="AE5" s="833"/>
      <c r="AF5" s="833"/>
      <c r="AG5" s="833"/>
      <c r="AH5" s="833"/>
    </row>
    <row r="6" spans="1:36" ht="30" customHeight="1" x14ac:dyDescent="0.25">
      <c r="A6" s="1"/>
      <c r="B6" s="4"/>
      <c r="C6" s="4"/>
      <c r="D6" s="4"/>
      <c r="E6" s="4"/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32"/>
      <c r="V6" s="833"/>
      <c r="W6" s="833"/>
      <c r="X6" s="833"/>
      <c r="Y6" s="833"/>
      <c r="Z6" s="833"/>
      <c r="AA6" s="833"/>
      <c r="AB6" s="833"/>
      <c r="AC6" s="833"/>
      <c r="AD6" s="833"/>
      <c r="AE6" s="833"/>
      <c r="AF6" s="833"/>
      <c r="AG6" s="833"/>
      <c r="AH6" s="833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846" t="s">
        <v>2</v>
      </c>
      <c r="B8" s="849" t="s">
        <v>3</v>
      </c>
      <c r="C8" s="852" t="s">
        <v>4</v>
      </c>
      <c r="D8" s="852" t="s">
        <v>5</v>
      </c>
      <c r="E8" s="849" t="s">
        <v>6</v>
      </c>
      <c r="F8" s="834" t="s">
        <v>7</v>
      </c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6"/>
      <c r="R8" s="857" t="s">
        <v>8</v>
      </c>
      <c r="S8" s="858"/>
      <c r="T8" s="858"/>
      <c r="U8" s="859"/>
      <c r="V8" s="840" t="s">
        <v>9</v>
      </c>
      <c r="W8" s="841"/>
      <c r="X8" s="841"/>
      <c r="Y8" s="842"/>
      <c r="Z8" s="840" t="s">
        <v>10</v>
      </c>
      <c r="AA8" s="841"/>
      <c r="AB8" s="841"/>
      <c r="AC8" s="842"/>
      <c r="AD8" s="840" t="s">
        <v>11</v>
      </c>
      <c r="AE8" s="841"/>
      <c r="AF8" s="841"/>
      <c r="AG8" s="842"/>
      <c r="AH8" s="863" t="s">
        <v>12</v>
      </c>
      <c r="AI8" s="821" t="s">
        <v>13</v>
      </c>
      <c r="AJ8" s="821" t="s">
        <v>14</v>
      </c>
    </row>
    <row r="9" spans="1:36" ht="33" customHeight="1" thickBot="1" x14ac:dyDescent="0.3">
      <c r="A9" s="847"/>
      <c r="B9" s="850"/>
      <c r="C9" s="853"/>
      <c r="D9" s="853"/>
      <c r="E9" s="850"/>
      <c r="F9" s="834" t="s">
        <v>15</v>
      </c>
      <c r="G9" s="836"/>
      <c r="H9" s="836"/>
      <c r="I9" s="836"/>
      <c r="J9" s="836"/>
      <c r="K9" s="835"/>
      <c r="L9" s="834" t="s">
        <v>16</v>
      </c>
      <c r="M9" s="836"/>
      <c r="N9" s="836"/>
      <c r="O9" s="836"/>
      <c r="P9" s="836"/>
      <c r="Q9" s="835"/>
      <c r="R9" s="860"/>
      <c r="S9" s="861"/>
      <c r="T9" s="861"/>
      <c r="U9" s="862"/>
      <c r="V9" s="843"/>
      <c r="W9" s="844"/>
      <c r="X9" s="844"/>
      <c r="Y9" s="845"/>
      <c r="Z9" s="843"/>
      <c r="AA9" s="844"/>
      <c r="AB9" s="844"/>
      <c r="AC9" s="845"/>
      <c r="AD9" s="843"/>
      <c r="AE9" s="844"/>
      <c r="AF9" s="844"/>
      <c r="AG9" s="845"/>
      <c r="AH9" s="864"/>
      <c r="AI9" s="822"/>
      <c r="AJ9" s="822"/>
    </row>
    <row r="10" spans="1:36" ht="16.5" thickBot="1" x14ac:dyDescent="0.3">
      <c r="A10" s="847"/>
      <c r="B10" s="850"/>
      <c r="C10" s="853"/>
      <c r="D10" s="853"/>
      <c r="E10" s="850"/>
      <c r="F10" s="837">
        <v>1000.4166666666666</v>
      </c>
      <c r="G10" s="838"/>
      <c r="H10" s="839"/>
      <c r="I10" s="837">
        <v>1000.7916666666666</v>
      </c>
      <c r="J10" s="838"/>
      <c r="K10" s="839"/>
      <c r="L10" s="837">
        <v>1000.4166666666666</v>
      </c>
      <c r="M10" s="838"/>
      <c r="N10" s="839"/>
      <c r="O10" s="837">
        <v>1000.7916666666666</v>
      </c>
      <c r="P10" s="838"/>
      <c r="Q10" s="839"/>
      <c r="R10" s="834" t="s">
        <v>15</v>
      </c>
      <c r="S10" s="835"/>
      <c r="T10" s="834" t="s">
        <v>16</v>
      </c>
      <c r="U10" s="835"/>
      <c r="V10" s="824" t="s">
        <v>15</v>
      </c>
      <c r="W10" s="825"/>
      <c r="X10" s="824" t="s">
        <v>16</v>
      </c>
      <c r="Y10" s="825"/>
      <c r="Z10" s="824" t="s">
        <v>15</v>
      </c>
      <c r="AA10" s="825"/>
      <c r="AB10" s="824" t="s">
        <v>16</v>
      </c>
      <c r="AC10" s="825"/>
      <c r="AD10" s="824" t="s">
        <v>15</v>
      </c>
      <c r="AE10" s="825"/>
      <c r="AF10" s="824" t="s">
        <v>16</v>
      </c>
      <c r="AG10" s="825"/>
      <c r="AH10" s="864"/>
      <c r="AI10" s="822"/>
      <c r="AJ10" s="822"/>
    </row>
    <row r="11" spans="1:36" ht="16.5" thickBot="1" x14ac:dyDescent="0.3">
      <c r="A11" s="848"/>
      <c r="B11" s="851"/>
      <c r="C11" s="854"/>
      <c r="D11" s="854"/>
      <c r="E11" s="851"/>
      <c r="F11" s="5" t="s">
        <v>17</v>
      </c>
      <c r="G11" s="6" t="s">
        <v>18</v>
      </c>
      <c r="H11" s="7" t="s">
        <v>19</v>
      </c>
      <c r="I11" s="5" t="s">
        <v>17</v>
      </c>
      <c r="J11" s="6" t="s">
        <v>18</v>
      </c>
      <c r="K11" s="7" t="s">
        <v>19</v>
      </c>
      <c r="L11" s="5" t="s">
        <v>17</v>
      </c>
      <c r="M11" s="6" t="s">
        <v>18</v>
      </c>
      <c r="N11" s="7" t="s">
        <v>19</v>
      </c>
      <c r="O11" s="5" t="s">
        <v>17</v>
      </c>
      <c r="P11" s="6" t="s">
        <v>18</v>
      </c>
      <c r="Q11" s="7" t="s">
        <v>19</v>
      </c>
      <c r="R11" s="8">
        <v>1000.4166666666666</v>
      </c>
      <c r="S11" s="8">
        <v>1000.7916666666666</v>
      </c>
      <c r="T11" s="8">
        <v>1000.4166666666666</v>
      </c>
      <c r="U11" s="8">
        <v>1000.7916666666666</v>
      </c>
      <c r="V11" s="9">
        <v>1000.4166666666666</v>
      </c>
      <c r="W11" s="9">
        <v>1000.7916666666666</v>
      </c>
      <c r="X11" s="10">
        <v>1000.4166666666666</v>
      </c>
      <c r="Y11" s="11">
        <v>1000.7916666666666</v>
      </c>
      <c r="Z11" s="9">
        <v>1000.4166666666666</v>
      </c>
      <c r="AA11" s="9">
        <v>1000.7916666666666</v>
      </c>
      <c r="AB11" s="9">
        <v>1000.4166666666666</v>
      </c>
      <c r="AC11" s="9">
        <v>1000.7916666666666</v>
      </c>
      <c r="AD11" s="9">
        <v>1000.4166666666666</v>
      </c>
      <c r="AE11" s="9">
        <v>1000.7916666666666</v>
      </c>
      <c r="AF11" s="9">
        <v>1000.4166666666666</v>
      </c>
      <c r="AG11" s="12">
        <v>1000.7916666666666</v>
      </c>
      <c r="AH11" s="865"/>
      <c r="AI11" s="823"/>
      <c r="AJ11" s="823"/>
    </row>
    <row r="12" spans="1:36" ht="18.75" x14ac:dyDescent="0.25">
      <c r="A12" s="809">
        <v>1</v>
      </c>
      <c r="B12" s="812" t="s">
        <v>20</v>
      </c>
      <c r="C12" s="812">
        <v>160</v>
      </c>
      <c r="D12" s="818">
        <f>160*0.9</f>
        <v>144</v>
      </c>
      <c r="E12" s="13" t="s">
        <v>21</v>
      </c>
      <c r="F12" s="13">
        <v>20.100000000000001</v>
      </c>
      <c r="G12" s="13">
        <v>8.6</v>
      </c>
      <c r="H12" s="13">
        <v>16.8</v>
      </c>
      <c r="I12" s="13">
        <v>5.6</v>
      </c>
      <c r="J12" s="13">
        <v>15.9</v>
      </c>
      <c r="K12" s="13">
        <v>10.9</v>
      </c>
      <c r="L12" s="13">
        <v>29.4</v>
      </c>
      <c r="M12" s="13">
        <v>13</v>
      </c>
      <c r="N12" s="13">
        <v>39.799999999999997</v>
      </c>
      <c r="O12" s="13">
        <v>29.1</v>
      </c>
      <c r="P12" s="13">
        <v>14.2</v>
      </c>
      <c r="Q12" s="13">
        <v>56.2</v>
      </c>
      <c r="R12" s="14">
        <v>380</v>
      </c>
      <c r="S12" s="14">
        <v>380</v>
      </c>
      <c r="T12" s="14">
        <v>380</v>
      </c>
      <c r="U12" s="14">
        <v>380</v>
      </c>
      <c r="V12" s="15">
        <f t="shared" ref="V12:V39" si="0">IF(AND(F12=0,G12=0,H12=0),0,IF(AND(F12=0,G12=0),H12,IF(AND(F12=0,H12=0),G12,IF(AND(G12=0,H12=0),F12,IF(F12=0,(G12+H12)/2,IF(G12=0,(F12+H12)/2,IF(H12=0,(F12+G12)/2,(F12+G12+H12)/3)))))))</f>
        <v>15.166666666666666</v>
      </c>
      <c r="W12" s="15">
        <f t="shared" ref="W12:W39" si="1">IF(AND(I12=0,J12=0,K12=0),0,IF(AND(I12=0,J12=0),K12,IF(AND(I12=0,K12=0),J12,IF(AND(J12=0,K12=0),I12,IF(I12=0,(J12+K12)/2,IF(J12=0,(I12+K12)/2,IF(K12=0,(I12+J12)/2,(I12+J12+K12)/3)))))))</f>
        <v>10.799999999999999</v>
      </c>
      <c r="X12" s="15">
        <f t="shared" ref="X12:X39" si="2">IF(AND(L12=0,M12=0,N12=0),0,IF(AND(L12=0,M12=0),N12,IF(AND(L12=0,N12=0),M12,IF(AND(M12=0,N12=0),L12,IF(L12=0,(M12+N12)/2,IF(M12=0,(L12+N12)/2,IF(N12=0,(L12+M12)/2,(L12+M12+N12)/3)))))))</f>
        <v>27.399999999999995</v>
      </c>
      <c r="Y12" s="16">
        <f t="shared" ref="Y12:Y39" si="3">IF(AND(O12=0,P12=0,Q12=0),0,IF(AND(O12=0,P12=0),Q12,IF(AND(O12=0,Q12=0),P12,IF(AND(P12=0,Q12=0),O12,IF(O12=0,(P12+Q12)/2,IF(P12=0,(O12+Q12)/2,IF(Q12=0,(O12+P12)/2,(O12+P12+Q12)/3)))))))</f>
        <v>33.166666666666664</v>
      </c>
      <c r="Z12" s="792">
        <f>SUM(V12:V16)</f>
        <v>65.3</v>
      </c>
      <c r="AA12" s="777">
        <f>SUM(W12:W16)</f>
        <v>45.5</v>
      </c>
      <c r="AB12" s="777">
        <f>SUM(X12:X16)</f>
        <v>111.16666666666666</v>
      </c>
      <c r="AC12" s="777">
        <f>SUM(Y12:Y16)</f>
        <v>118.00000000000001</v>
      </c>
      <c r="AD12" s="777">
        <f>Z12*0.38*0.9*SQRT(3)</f>
        <v>38.681197865112708</v>
      </c>
      <c r="AE12" s="777">
        <f t="shared" ref="AE12:AG12" si="4">AA12*0.38*0.9*SQRT(3)</f>
        <v>26.952442616579297</v>
      </c>
      <c r="AF12" s="777">
        <f t="shared" si="4"/>
        <v>65.850839652961142</v>
      </c>
      <c r="AG12" s="777">
        <f t="shared" si="4"/>
        <v>69.898642390249606</v>
      </c>
      <c r="AH12" s="777">
        <f>MAX(Z12:AC16)</f>
        <v>118.00000000000001</v>
      </c>
      <c r="AI12" s="774">
        <f>AH12*0.38*0.9*SQRT(3)</f>
        <v>69.898642390249606</v>
      </c>
      <c r="AJ12" s="774">
        <f>D12-AI12</f>
        <v>74.101357609750394</v>
      </c>
    </row>
    <row r="13" spans="1:36" ht="18.75" x14ac:dyDescent="0.25">
      <c r="A13" s="810"/>
      <c r="B13" s="813"/>
      <c r="C13" s="813"/>
      <c r="D13" s="819"/>
      <c r="E13" s="17" t="s">
        <v>22</v>
      </c>
      <c r="F13" s="17">
        <v>12.5</v>
      </c>
      <c r="G13" s="17">
        <v>34.799999999999997</v>
      </c>
      <c r="H13" s="17">
        <v>64.599999999999994</v>
      </c>
      <c r="I13" s="17">
        <v>26.6</v>
      </c>
      <c r="J13" s="17">
        <v>26.4</v>
      </c>
      <c r="K13" s="17">
        <v>41.2</v>
      </c>
      <c r="L13" s="17">
        <v>45.5</v>
      </c>
      <c r="M13" s="17">
        <v>48.3</v>
      </c>
      <c r="N13" s="17">
        <v>70.2</v>
      </c>
      <c r="O13" s="17">
        <v>96.1</v>
      </c>
      <c r="P13" s="17">
        <v>55</v>
      </c>
      <c r="Q13" s="17">
        <v>53.4</v>
      </c>
      <c r="R13" s="18">
        <v>380</v>
      </c>
      <c r="S13" s="18">
        <v>380</v>
      </c>
      <c r="T13" s="18">
        <v>380</v>
      </c>
      <c r="U13" s="18">
        <v>380</v>
      </c>
      <c r="V13" s="19">
        <f t="shared" si="0"/>
        <v>37.299999999999997</v>
      </c>
      <c r="W13" s="19">
        <f t="shared" si="1"/>
        <v>31.400000000000002</v>
      </c>
      <c r="X13" s="19">
        <f t="shared" si="2"/>
        <v>54.666666666666664</v>
      </c>
      <c r="Y13" s="20">
        <f t="shared" si="3"/>
        <v>68.166666666666671</v>
      </c>
      <c r="Z13" s="793"/>
      <c r="AA13" s="778"/>
      <c r="AB13" s="778"/>
      <c r="AC13" s="778"/>
      <c r="AD13" s="778"/>
      <c r="AE13" s="778"/>
      <c r="AF13" s="778"/>
      <c r="AG13" s="778"/>
      <c r="AH13" s="778"/>
      <c r="AI13" s="775"/>
      <c r="AJ13" s="775"/>
    </row>
    <row r="14" spans="1:36" ht="18.75" x14ac:dyDescent="0.25">
      <c r="A14" s="810"/>
      <c r="B14" s="813"/>
      <c r="C14" s="813"/>
      <c r="D14" s="819"/>
      <c r="E14" s="21" t="s">
        <v>23</v>
      </c>
      <c r="F14" s="21">
        <v>13.3</v>
      </c>
      <c r="G14" s="21">
        <v>10.3</v>
      </c>
      <c r="H14" s="21">
        <v>14.9</v>
      </c>
      <c r="I14" s="21">
        <v>6.2</v>
      </c>
      <c r="J14" s="21">
        <v>0.4</v>
      </c>
      <c r="K14" s="21">
        <v>3.3</v>
      </c>
      <c r="L14" s="21">
        <v>35.799999999999997</v>
      </c>
      <c r="M14" s="21">
        <v>17.2</v>
      </c>
      <c r="N14" s="21">
        <v>34.299999999999997</v>
      </c>
      <c r="O14" s="21">
        <v>20.5</v>
      </c>
      <c r="P14" s="21">
        <v>12.8</v>
      </c>
      <c r="Q14" s="21">
        <v>16.7</v>
      </c>
      <c r="R14" s="22"/>
      <c r="S14" s="22"/>
      <c r="T14" s="22"/>
      <c r="U14" s="22"/>
      <c r="V14" s="19">
        <f t="shared" si="0"/>
        <v>12.833333333333334</v>
      </c>
      <c r="W14" s="19">
        <f t="shared" si="1"/>
        <v>3.3000000000000003</v>
      </c>
      <c r="X14" s="19">
        <f t="shared" si="2"/>
        <v>29.099999999999998</v>
      </c>
      <c r="Y14" s="20">
        <f t="shared" si="3"/>
        <v>16.666666666666668</v>
      </c>
      <c r="Z14" s="793"/>
      <c r="AA14" s="778"/>
      <c r="AB14" s="778"/>
      <c r="AC14" s="778"/>
      <c r="AD14" s="778"/>
      <c r="AE14" s="778"/>
      <c r="AF14" s="778"/>
      <c r="AG14" s="778"/>
      <c r="AH14" s="778"/>
      <c r="AI14" s="775"/>
      <c r="AJ14" s="775"/>
    </row>
    <row r="15" spans="1:36" ht="18.75" x14ac:dyDescent="0.25">
      <c r="A15" s="810"/>
      <c r="B15" s="813"/>
      <c r="C15" s="813"/>
      <c r="D15" s="8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8"/>
      <c r="T15" s="18"/>
      <c r="U15" s="18"/>
      <c r="V15" s="19">
        <f t="shared" si="0"/>
        <v>0</v>
      </c>
      <c r="W15" s="19">
        <f t="shared" si="1"/>
        <v>0</v>
      </c>
      <c r="X15" s="19">
        <f t="shared" si="2"/>
        <v>0</v>
      </c>
      <c r="Y15" s="20">
        <f t="shared" si="3"/>
        <v>0</v>
      </c>
      <c r="Z15" s="793"/>
      <c r="AA15" s="778"/>
      <c r="AB15" s="778"/>
      <c r="AC15" s="778"/>
      <c r="AD15" s="778"/>
      <c r="AE15" s="778"/>
      <c r="AF15" s="778"/>
      <c r="AG15" s="778"/>
      <c r="AH15" s="778"/>
      <c r="AI15" s="775"/>
      <c r="AJ15" s="775"/>
    </row>
    <row r="16" spans="1:36" ht="19.5" thickBot="1" x14ac:dyDescent="0.3">
      <c r="A16" s="811"/>
      <c r="B16" s="814"/>
      <c r="C16" s="814"/>
      <c r="D16" s="82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4"/>
      <c r="T16" s="24"/>
      <c r="U16" s="24"/>
      <c r="V16" s="25">
        <f t="shared" si="0"/>
        <v>0</v>
      </c>
      <c r="W16" s="25">
        <f t="shared" si="1"/>
        <v>0</v>
      </c>
      <c r="X16" s="25">
        <f t="shared" si="2"/>
        <v>0</v>
      </c>
      <c r="Y16" s="26">
        <f t="shared" si="3"/>
        <v>0</v>
      </c>
      <c r="Z16" s="794"/>
      <c r="AA16" s="779"/>
      <c r="AB16" s="779"/>
      <c r="AC16" s="779"/>
      <c r="AD16" s="779"/>
      <c r="AE16" s="779"/>
      <c r="AF16" s="779"/>
      <c r="AG16" s="779"/>
      <c r="AH16" s="779"/>
      <c r="AI16" s="776"/>
      <c r="AJ16" s="776"/>
    </row>
    <row r="17" spans="1:36" ht="18.75" x14ac:dyDescent="0.25">
      <c r="A17" s="809">
        <v>2</v>
      </c>
      <c r="B17" s="812" t="s">
        <v>24</v>
      </c>
      <c r="C17" s="815">
        <v>250.16</v>
      </c>
      <c r="D17" s="818">
        <f>(250+160)*0.9</f>
        <v>369</v>
      </c>
      <c r="E17" s="13" t="s">
        <v>25</v>
      </c>
      <c r="F17" s="13">
        <v>17.8</v>
      </c>
      <c r="G17" s="13">
        <v>14.1</v>
      </c>
      <c r="H17" s="13">
        <v>41.3</v>
      </c>
      <c r="I17" s="13">
        <v>22.2</v>
      </c>
      <c r="J17" s="13">
        <v>30.6</v>
      </c>
      <c r="K17" s="13">
        <v>41.5</v>
      </c>
      <c r="L17" s="13">
        <v>31.2</v>
      </c>
      <c r="M17" s="13">
        <v>29</v>
      </c>
      <c r="N17" s="13">
        <v>44.8</v>
      </c>
      <c r="O17" s="13">
        <v>48.7</v>
      </c>
      <c r="P17" s="13">
        <v>64.900000000000006</v>
      </c>
      <c r="Q17" s="13">
        <v>26.6</v>
      </c>
      <c r="R17" s="27">
        <v>380</v>
      </c>
      <c r="S17" s="27">
        <v>380</v>
      </c>
      <c r="T17" s="27">
        <v>380</v>
      </c>
      <c r="U17" s="27">
        <v>380</v>
      </c>
      <c r="V17" s="15">
        <f t="shared" si="0"/>
        <v>24.399999999999995</v>
      </c>
      <c r="W17" s="15">
        <f t="shared" si="1"/>
        <v>31.433333333333334</v>
      </c>
      <c r="X17" s="15">
        <f t="shared" si="2"/>
        <v>35</v>
      </c>
      <c r="Y17" s="16">
        <f t="shared" si="3"/>
        <v>46.733333333333341</v>
      </c>
      <c r="Z17" s="792">
        <f>SUM(V17:V19)</f>
        <v>88.2</v>
      </c>
      <c r="AA17" s="777">
        <f>SUM(W17:W19)</f>
        <v>92.533333333333331</v>
      </c>
      <c r="AB17" s="777">
        <f>SUM(X17:X19)</f>
        <v>121.5</v>
      </c>
      <c r="AC17" s="777">
        <f>SUM(Y17:Y19)</f>
        <v>128.26666666666668</v>
      </c>
      <c r="AD17" s="777">
        <f t="shared" ref="AD17:AG28" si="5">Z17*0.38*0.9*SQRT(3)</f>
        <v>52.24627337983064</v>
      </c>
      <c r="AE17" s="777">
        <f t="shared" si="5"/>
        <v>54.813172676647717</v>
      </c>
      <c r="AF17" s="777">
        <f t="shared" si="5"/>
        <v>71.971907206909563</v>
      </c>
      <c r="AG17" s="777">
        <f t="shared" si="5"/>
        <v>75.980219185785458</v>
      </c>
      <c r="AH17" s="777">
        <f>MAX(Z17:AC19)</f>
        <v>128.26666666666668</v>
      </c>
      <c r="AI17" s="774">
        <f t="shared" ref="AI17" si="6">AH17*0.38*0.9*SQRT(3)</f>
        <v>75.980219185785458</v>
      </c>
      <c r="AJ17" s="774">
        <f>D17-AI17</f>
        <v>293.01978081421453</v>
      </c>
    </row>
    <row r="18" spans="1:36" ht="18.75" x14ac:dyDescent="0.25">
      <c r="A18" s="810"/>
      <c r="B18" s="813"/>
      <c r="C18" s="816"/>
      <c r="D18" s="819"/>
      <c r="E18" s="17" t="s">
        <v>26</v>
      </c>
      <c r="F18" s="17">
        <v>15.1</v>
      </c>
      <c r="G18" s="17">
        <v>32.6</v>
      </c>
      <c r="H18" s="17">
        <v>9.4</v>
      </c>
      <c r="I18" s="17">
        <v>17.899999999999999</v>
      </c>
      <c r="J18" s="17">
        <v>40.700000000000003</v>
      </c>
      <c r="K18" s="17">
        <v>8.9</v>
      </c>
      <c r="L18" s="17">
        <v>46.5</v>
      </c>
      <c r="M18" s="17">
        <v>60.6</v>
      </c>
      <c r="N18" s="17">
        <v>29.4</v>
      </c>
      <c r="O18" s="17">
        <v>41.3</v>
      </c>
      <c r="P18" s="17">
        <v>40.6</v>
      </c>
      <c r="Q18" s="17">
        <v>23.4</v>
      </c>
      <c r="R18" s="18">
        <v>380</v>
      </c>
      <c r="S18" s="18">
        <v>380</v>
      </c>
      <c r="T18" s="18">
        <v>380</v>
      </c>
      <c r="U18" s="18">
        <v>380</v>
      </c>
      <c r="V18" s="19">
        <f t="shared" si="0"/>
        <v>19.033333333333335</v>
      </c>
      <c r="W18" s="19">
        <f t="shared" si="1"/>
        <v>22.5</v>
      </c>
      <c r="X18" s="19">
        <f t="shared" si="2"/>
        <v>45.5</v>
      </c>
      <c r="Y18" s="20">
        <f t="shared" si="3"/>
        <v>35.1</v>
      </c>
      <c r="Z18" s="793"/>
      <c r="AA18" s="778"/>
      <c r="AB18" s="778"/>
      <c r="AC18" s="778"/>
      <c r="AD18" s="778"/>
      <c r="AE18" s="778"/>
      <c r="AF18" s="778"/>
      <c r="AG18" s="778"/>
      <c r="AH18" s="778"/>
      <c r="AI18" s="775"/>
      <c r="AJ18" s="775"/>
    </row>
    <row r="19" spans="1:36" ht="19.5" thickBot="1" x14ac:dyDescent="0.3">
      <c r="A19" s="811"/>
      <c r="B19" s="814"/>
      <c r="C19" s="817"/>
      <c r="D19" s="820"/>
      <c r="E19" s="23" t="s">
        <v>27</v>
      </c>
      <c r="F19" s="23">
        <v>34.200000000000003</v>
      </c>
      <c r="G19" s="23">
        <v>47.5</v>
      </c>
      <c r="H19" s="23">
        <v>52.6</v>
      </c>
      <c r="I19" s="23">
        <v>41.3</v>
      </c>
      <c r="J19" s="23">
        <v>39.200000000000003</v>
      </c>
      <c r="K19" s="23">
        <v>35.299999999999997</v>
      </c>
      <c r="L19" s="23">
        <v>28.5</v>
      </c>
      <c r="M19" s="23">
        <v>48.9</v>
      </c>
      <c r="N19" s="23">
        <v>45.6</v>
      </c>
      <c r="O19" s="23">
        <v>39.200000000000003</v>
      </c>
      <c r="P19" s="23">
        <v>61.3</v>
      </c>
      <c r="Q19" s="23">
        <v>38.799999999999997</v>
      </c>
      <c r="R19" s="28"/>
      <c r="S19" s="28"/>
      <c r="T19" s="28"/>
      <c r="U19" s="28"/>
      <c r="V19" s="19">
        <f t="shared" si="0"/>
        <v>44.766666666666673</v>
      </c>
      <c r="W19" s="19">
        <f t="shared" si="1"/>
        <v>38.6</v>
      </c>
      <c r="X19" s="19">
        <f t="shared" si="2"/>
        <v>41</v>
      </c>
      <c r="Y19" s="20">
        <f t="shared" si="3"/>
        <v>46.433333333333337</v>
      </c>
      <c r="Z19" s="794"/>
      <c r="AA19" s="779"/>
      <c r="AB19" s="779"/>
      <c r="AC19" s="779"/>
      <c r="AD19" s="779"/>
      <c r="AE19" s="779"/>
      <c r="AF19" s="779"/>
      <c r="AG19" s="779"/>
      <c r="AH19" s="779"/>
      <c r="AI19" s="776"/>
      <c r="AJ19" s="776"/>
    </row>
    <row r="20" spans="1:36" ht="18.75" x14ac:dyDescent="0.25">
      <c r="A20" s="780">
        <v>3</v>
      </c>
      <c r="B20" s="783" t="s">
        <v>28</v>
      </c>
      <c r="C20" s="805">
        <v>160.1</v>
      </c>
      <c r="D20" s="789">
        <f>(160+100)*0.9</f>
        <v>234</v>
      </c>
      <c r="E20" s="13" t="s">
        <v>29</v>
      </c>
      <c r="F20" s="13">
        <v>3.8</v>
      </c>
      <c r="G20" s="13">
        <v>9.1999999999999993</v>
      </c>
      <c r="H20" s="13">
        <v>18.399999999999999</v>
      </c>
      <c r="I20" s="13">
        <v>25.5</v>
      </c>
      <c r="J20" s="13">
        <v>2.2999999999999998</v>
      </c>
      <c r="K20" s="13">
        <v>6.4</v>
      </c>
      <c r="L20" s="13">
        <v>4.3</v>
      </c>
      <c r="M20" s="13">
        <v>16.600000000000001</v>
      </c>
      <c r="N20" s="13">
        <v>17.600000000000001</v>
      </c>
      <c r="O20" s="13">
        <v>4</v>
      </c>
      <c r="P20" s="13">
        <v>6.1</v>
      </c>
      <c r="Q20" s="13">
        <v>12.3</v>
      </c>
      <c r="R20" s="27">
        <v>380</v>
      </c>
      <c r="S20" s="27">
        <v>380</v>
      </c>
      <c r="T20" s="27">
        <v>380</v>
      </c>
      <c r="U20" s="27">
        <v>380</v>
      </c>
      <c r="V20" s="15">
        <f t="shared" si="0"/>
        <v>10.466666666666667</v>
      </c>
      <c r="W20" s="15">
        <f t="shared" si="1"/>
        <v>11.4</v>
      </c>
      <c r="X20" s="15">
        <f t="shared" si="2"/>
        <v>12.833333333333334</v>
      </c>
      <c r="Y20" s="16">
        <f t="shared" si="3"/>
        <v>7.4666666666666659</v>
      </c>
      <c r="Z20" s="792">
        <f>SUM(V20:V23)</f>
        <v>42.533333333333331</v>
      </c>
      <c r="AA20" s="777">
        <f>SUM(W20:W23)</f>
        <v>34.216666666666669</v>
      </c>
      <c r="AB20" s="777">
        <f>SUM(X20:X23)</f>
        <v>107.46666666666667</v>
      </c>
      <c r="AC20" s="777">
        <f>SUM(Y20:Y23)</f>
        <v>80.899999999999991</v>
      </c>
      <c r="AD20" s="777">
        <f t="shared" ref="AD20" si="7">Z20*0.38*0.9*SQRT(3)</f>
        <v>25.195103867219917</v>
      </c>
      <c r="AE20" s="777">
        <f t="shared" si="5"/>
        <v>20.268631755251761</v>
      </c>
      <c r="AF20" s="777">
        <f t="shared" si="5"/>
        <v>63.659102561063484</v>
      </c>
      <c r="AG20" s="777">
        <f t="shared" si="5"/>
        <v>47.922035333654179</v>
      </c>
      <c r="AH20" s="777">
        <f>MAX(Z20:AC23)</f>
        <v>107.46666666666667</v>
      </c>
      <c r="AI20" s="774">
        <f t="shared" ref="AI20" si="8">AH20*0.38*0.9*SQRT(3)</f>
        <v>63.659102561063484</v>
      </c>
      <c r="AJ20" s="774">
        <f>D20-AI20</f>
        <v>170.34089743893651</v>
      </c>
    </row>
    <row r="21" spans="1:36" ht="18.75" x14ac:dyDescent="0.25">
      <c r="A21" s="781"/>
      <c r="B21" s="784"/>
      <c r="C21" s="806"/>
      <c r="D21" s="790"/>
      <c r="E21" s="17" t="s">
        <v>30</v>
      </c>
      <c r="F21" s="17">
        <v>23.3</v>
      </c>
      <c r="G21" s="17">
        <v>38.4</v>
      </c>
      <c r="H21" s="17">
        <v>17.5</v>
      </c>
      <c r="I21" s="17">
        <v>12.6</v>
      </c>
      <c r="J21" s="17">
        <v>17.100000000000001</v>
      </c>
      <c r="K21" s="17">
        <v>15.8</v>
      </c>
      <c r="L21" s="17">
        <v>60.3</v>
      </c>
      <c r="M21" s="17">
        <v>68.900000000000006</v>
      </c>
      <c r="N21" s="17">
        <v>35.4</v>
      </c>
      <c r="O21" s="17">
        <v>37.9</v>
      </c>
      <c r="P21" s="17">
        <v>37.799999999999997</v>
      </c>
      <c r="Q21" s="17">
        <v>30.8</v>
      </c>
      <c r="R21" s="18">
        <v>380</v>
      </c>
      <c r="S21" s="18">
        <v>380</v>
      </c>
      <c r="T21" s="18">
        <v>380</v>
      </c>
      <c r="U21" s="18">
        <v>380</v>
      </c>
      <c r="V21" s="19">
        <f t="shared" si="0"/>
        <v>26.400000000000002</v>
      </c>
      <c r="W21" s="19">
        <f t="shared" si="1"/>
        <v>15.166666666666666</v>
      </c>
      <c r="X21" s="19">
        <f t="shared" si="2"/>
        <v>54.866666666666667</v>
      </c>
      <c r="Y21" s="20">
        <f t="shared" si="3"/>
        <v>35.499999999999993</v>
      </c>
      <c r="Z21" s="793"/>
      <c r="AA21" s="778"/>
      <c r="AB21" s="778"/>
      <c r="AC21" s="778"/>
      <c r="AD21" s="778"/>
      <c r="AE21" s="778"/>
      <c r="AF21" s="778"/>
      <c r="AG21" s="778"/>
      <c r="AH21" s="778"/>
      <c r="AI21" s="775"/>
      <c r="AJ21" s="775"/>
    </row>
    <row r="22" spans="1:36" ht="18.75" x14ac:dyDescent="0.25">
      <c r="A22" s="803"/>
      <c r="B22" s="804"/>
      <c r="C22" s="806"/>
      <c r="D22" s="790"/>
      <c r="E22" s="29" t="s">
        <v>31</v>
      </c>
      <c r="F22" s="29"/>
      <c r="G22" s="29"/>
      <c r="H22" s="29"/>
      <c r="I22" s="29"/>
      <c r="J22" s="29"/>
      <c r="K22" s="29"/>
      <c r="L22" s="29">
        <v>33.200000000000003</v>
      </c>
      <c r="M22" s="29">
        <v>31.9</v>
      </c>
      <c r="N22" s="29">
        <v>32.799999999999997</v>
      </c>
      <c r="O22" s="29">
        <v>31.9</v>
      </c>
      <c r="P22" s="29">
        <v>32.4</v>
      </c>
      <c r="Q22" s="29">
        <v>33.4</v>
      </c>
      <c r="R22" s="30"/>
      <c r="S22" s="30"/>
      <c r="T22" s="30"/>
      <c r="U22" s="30"/>
      <c r="V22" s="19">
        <f t="shared" si="0"/>
        <v>0</v>
      </c>
      <c r="W22" s="19">
        <f t="shared" si="1"/>
        <v>0</v>
      </c>
      <c r="X22" s="19">
        <f t="shared" si="2"/>
        <v>32.633333333333333</v>
      </c>
      <c r="Y22" s="20">
        <f t="shared" si="3"/>
        <v>32.566666666666663</v>
      </c>
      <c r="Z22" s="808"/>
      <c r="AA22" s="802"/>
      <c r="AB22" s="802"/>
      <c r="AC22" s="802"/>
      <c r="AD22" s="802"/>
      <c r="AE22" s="802"/>
      <c r="AF22" s="802"/>
      <c r="AG22" s="802"/>
      <c r="AH22" s="802"/>
      <c r="AI22" s="801"/>
      <c r="AJ22" s="801"/>
    </row>
    <row r="23" spans="1:36" ht="19.5" thickBot="1" x14ac:dyDescent="0.3">
      <c r="A23" s="782"/>
      <c r="B23" s="785"/>
      <c r="C23" s="807"/>
      <c r="D23" s="791"/>
      <c r="E23" s="23" t="s">
        <v>32</v>
      </c>
      <c r="F23" s="23">
        <v>1</v>
      </c>
      <c r="G23" s="23">
        <v>1.3</v>
      </c>
      <c r="H23" s="23">
        <v>14.7</v>
      </c>
      <c r="I23" s="23">
        <v>0</v>
      </c>
      <c r="J23" s="23">
        <v>0.6</v>
      </c>
      <c r="K23" s="23">
        <v>14.7</v>
      </c>
      <c r="L23" s="23">
        <v>0.6</v>
      </c>
      <c r="M23" s="23">
        <v>3.9</v>
      </c>
      <c r="N23" s="23">
        <v>16.899999999999999</v>
      </c>
      <c r="O23" s="23">
        <v>12.1</v>
      </c>
      <c r="P23" s="23">
        <v>0.2</v>
      </c>
      <c r="Q23" s="23">
        <v>3.8</v>
      </c>
      <c r="R23" s="28"/>
      <c r="S23" s="28"/>
      <c r="T23" s="28"/>
      <c r="U23" s="28"/>
      <c r="V23" s="25">
        <f t="shared" si="0"/>
        <v>5.666666666666667</v>
      </c>
      <c r="W23" s="25">
        <f t="shared" si="1"/>
        <v>7.6499999999999995</v>
      </c>
      <c r="X23" s="25">
        <f t="shared" si="2"/>
        <v>7.1333333333333329</v>
      </c>
      <c r="Y23" s="26">
        <f t="shared" si="3"/>
        <v>5.3666666666666663</v>
      </c>
      <c r="Z23" s="794"/>
      <c r="AA23" s="779"/>
      <c r="AB23" s="779"/>
      <c r="AC23" s="779"/>
      <c r="AD23" s="779"/>
      <c r="AE23" s="779"/>
      <c r="AF23" s="779"/>
      <c r="AG23" s="779"/>
      <c r="AH23" s="779"/>
      <c r="AI23" s="776"/>
      <c r="AJ23" s="776"/>
    </row>
    <row r="24" spans="1:36" ht="18.75" x14ac:dyDescent="0.25">
      <c r="A24" s="780">
        <v>4</v>
      </c>
      <c r="B24" s="783" t="s">
        <v>33</v>
      </c>
      <c r="C24" s="786">
        <v>400</v>
      </c>
      <c r="D24" s="789">
        <f>400*0.9</f>
        <v>360</v>
      </c>
      <c r="E24" s="13" t="s">
        <v>34</v>
      </c>
      <c r="F24" s="13">
        <v>34.200000000000003</v>
      </c>
      <c r="G24" s="13">
        <v>16.3</v>
      </c>
      <c r="H24" s="13">
        <v>54.4</v>
      </c>
      <c r="I24" s="13">
        <v>86.3</v>
      </c>
      <c r="J24" s="13">
        <v>35.9</v>
      </c>
      <c r="K24" s="13">
        <v>25.3</v>
      </c>
      <c r="L24" s="13">
        <v>65</v>
      </c>
      <c r="M24" s="13">
        <v>25.8</v>
      </c>
      <c r="N24" s="13">
        <v>91.1</v>
      </c>
      <c r="O24" s="13">
        <v>48.8</v>
      </c>
      <c r="P24" s="13">
        <v>51.9</v>
      </c>
      <c r="Q24" s="13">
        <v>136.19999999999999</v>
      </c>
      <c r="R24" s="27">
        <v>380</v>
      </c>
      <c r="S24" s="27">
        <v>380</v>
      </c>
      <c r="T24" s="27">
        <v>380</v>
      </c>
      <c r="U24" s="27">
        <v>380</v>
      </c>
      <c r="V24" s="15">
        <f t="shared" si="0"/>
        <v>34.966666666666669</v>
      </c>
      <c r="W24" s="15">
        <f t="shared" si="1"/>
        <v>49.166666666666664</v>
      </c>
      <c r="X24" s="15">
        <f t="shared" si="2"/>
        <v>60.633333333333326</v>
      </c>
      <c r="Y24" s="16">
        <f t="shared" si="3"/>
        <v>78.966666666666654</v>
      </c>
      <c r="Z24" s="792">
        <f>SUM(V24:V27)</f>
        <v>92.5</v>
      </c>
      <c r="AA24" s="777">
        <f>SUM(W24:W27)</f>
        <v>93.299999999999983</v>
      </c>
      <c r="AB24" s="777">
        <f>SUM(X24:X27)</f>
        <v>147.73333333333335</v>
      </c>
      <c r="AC24" s="777">
        <f>SUM(Y24:Y27)</f>
        <v>150.56666666666666</v>
      </c>
      <c r="AD24" s="777">
        <f t="shared" ref="AD24" si="9">Z24*0.38*0.9*SQRT(3)</f>
        <v>54.793427297441426</v>
      </c>
      <c r="AE24" s="777">
        <f t="shared" si="5"/>
        <v>55.267316398392268</v>
      </c>
      <c r="AF24" s="777">
        <f t="shared" si="5"/>
        <v>87.511520642256016</v>
      </c>
      <c r="AG24" s="777">
        <f t="shared" si="5"/>
        <v>89.189877874790255</v>
      </c>
      <c r="AH24" s="777">
        <f>MAX(Z24:AC27)</f>
        <v>150.56666666666666</v>
      </c>
      <c r="AI24" s="774">
        <f t="shared" ref="AI24" si="10">AH24*0.38*0.9*SQRT(3)</f>
        <v>89.189877874790255</v>
      </c>
      <c r="AJ24" s="774">
        <f>D24-AI24</f>
        <v>270.81012212520977</v>
      </c>
    </row>
    <row r="25" spans="1:36" ht="31.5" x14ac:dyDescent="0.25">
      <c r="A25" s="781"/>
      <c r="B25" s="784"/>
      <c r="C25" s="787"/>
      <c r="D25" s="790"/>
      <c r="E25" s="17" t="s">
        <v>35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6.8</v>
      </c>
      <c r="M25" s="17">
        <v>10.7</v>
      </c>
      <c r="N25" s="17">
        <v>10.1</v>
      </c>
      <c r="O25" s="17">
        <v>6.6</v>
      </c>
      <c r="P25" s="17">
        <v>10.7</v>
      </c>
      <c r="Q25" s="17">
        <v>10.1</v>
      </c>
      <c r="R25" s="18">
        <v>380</v>
      </c>
      <c r="S25" s="18">
        <v>380</v>
      </c>
      <c r="T25" s="18">
        <v>380</v>
      </c>
      <c r="U25" s="18">
        <v>380</v>
      </c>
      <c r="V25" s="19">
        <f t="shared" si="0"/>
        <v>0</v>
      </c>
      <c r="W25" s="19">
        <f t="shared" si="1"/>
        <v>0</v>
      </c>
      <c r="X25" s="19">
        <f t="shared" si="2"/>
        <v>9.2000000000000011</v>
      </c>
      <c r="Y25" s="20">
        <f t="shared" si="3"/>
        <v>9.1333333333333329</v>
      </c>
      <c r="Z25" s="793"/>
      <c r="AA25" s="778"/>
      <c r="AB25" s="778"/>
      <c r="AC25" s="778"/>
      <c r="AD25" s="778"/>
      <c r="AE25" s="778"/>
      <c r="AF25" s="778"/>
      <c r="AG25" s="778"/>
      <c r="AH25" s="778"/>
      <c r="AI25" s="775"/>
      <c r="AJ25" s="775"/>
    </row>
    <row r="26" spans="1:36" ht="18.75" x14ac:dyDescent="0.25">
      <c r="A26" s="781"/>
      <c r="B26" s="784"/>
      <c r="C26" s="787"/>
      <c r="D26" s="790"/>
      <c r="E26" s="21" t="s">
        <v>36</v>
      </c>
      <c r="F26" s="21">
        <v>65.3</v>
      </c>
      <c r="G26" s="21">
        <v>61.7</v>
      </c>
      <c r="H26" s="21">
        <v>45.6</v>
      </c>
      <c r="I26" s="21">
        <v>61.2</v>
      </c>
      <c r="J26" s="21">
        <v>26.4</v>
      </c>
      <c r="K26" s="21">
        <v>44.8</v>
      </c>
      <c r="L26" s="21">
        <v>71.900000000000006</v>
      </c>
      <c r="M26" s="21">
        <v>83.2</v>
      </c>
      <c r="N26" s="21">
        <v>78.599999999999994</v>
      </c>
      <c r="O26" s="21">
        <v>70.099999999999994</v>
      </c>
      <c r="P26" s="21">
        <v>70.5</v>
      </c>
      <c r="Q26" s="21">
        <v>46.8</v>
      </c>
      <c r="R26" s="18">
        <v>380</v>
      </c>
      <c r="S26" s="18">
        <v>380</v>
      </c>
      <c r="T26" s="18">
        <v>380</v>
      </c>
      <c r="U26" s="18">
        <v>380</v>
      </c>
      <c r="V26" s="19">
        <f t="shared" si="0"/>
        <v>57.533333333333331</v>
      </c>
      <c r="W26" s="19">
        <f t="shared" si="1"/>
        <v>44.133333333333326</v>
      </c>
      <c r="X26" s="19">
        <f t="shared" si="2"/>
        <v>77.900000000000006</v>
      </c>
      <c r="Y26" s="20">
        <f t="shared" si="3"/>
        <v>62.466666666666661</v>
      </c>
      <c r="Z26" s="793"/>
      <c r="AA26" s="778"/>
      <c r="AB26" s="778"/>
      <c r="AC26" s="778"/>
      <c r="AD26" s="778"/>
      <c r="AE26" s="778"/>
      <c r="AF26" s="778"/>
      <c r="AG26" s="778"/>
      <c r="AH26" s="778"/>
      <c r="AI26" s="775"/>
      <c r="AJ26" s="775"/>
    </row>
    <row r="27" spans="1:36" ht="19.5" thickBot="1" x14ac:dyDescent="0.3">
      <c r="A27" s="782"/>
      <c r="B27" s="785"/>
      <c r="C27" s="788"/>
      <c r="D27" s="79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28">
        <v>380</v>
      </c>
      <c r="S27" s="28">
        <v>380</v>
      </c>
      <c r="T27" s="28">
        <v>380</v>
      </c>
      <c r="U27" s="28">
        <v>380</v>
      </c>
      <c r="V27" s="25">
        <f t="shared" si="0"/>
        <v>0</v>
      </c>
      <c r="W27" s="25">
        <f t="shared" si="1"/>
        <v>0</v>
      </c>
      <c r="X27" s="25">
        <f t="shared" si="2"/>
        <v>0</v>
      </c>
      <c r="Y27" s="26">
        <f t="shared" si="3"/>
        <v>0</v>
      </c>
      <c r="Z27" s="794"/>
      <c r="AA27" s="779"/>
      <c r="AB27" s="779"/>
      <c r="AC27" s="779"/>
      <c r="AD27" s="779"/>
      <c r="AE27" s="779"/>
      <c r="AF27" s="779"/>
      <c r="AG27" s="779"/>
      <c r="AH27" s="779"/>
      <c r="AI27" s="776"/>
      <c r="AJ27" s="776"/>
    </row>
    <row r="28" spans="1:36" ht="19.5" thickBot="1" x14ac:dyDescent="0.3">
      <c r="A28" s="780">
        <v>5</v>
      </c>
      <c r="B28" s="783" t="s">
        <v>37</v>
      </c>
      <c r="C28" s="786">
        <v>630</v>
      </c>
      <c r="D28" s="789">
        <f>630*0.9</f>
        <v>567</v>
      </c>
      <c r="E28" s="13" t="s">
        <v>38</v>
      </c>
      <c r="F28" s="13">
        <v>37.5</v>
      </c>
      <c r="G28" s="13">
        <v>10.199999999999999</v>
      </c>
      <c r="H28" s="13">
        <v>7.9</v>
      </c>
      <c r="I28" s="13">
        <v>10.5</v>
      </c>
      <c r="J28" s="13">
        <v>18.2</v>
      </c>
      <c r="K28" s="13">
        <v>29.9</v>
      </c>
      <c r="L28" s="13">
        <v>9.3000000000000007</v>
      </c>
      <c r="M28" s="13">
        <v>12.9</v>
      </c>
      <c r="N28" s="13">
        <v>14.9</v>
      </c>
      <c r="O28" s="13">
        <v>21.4</v>
      </c>
      <c r="P28" s="13">
        <v>33.799999999999997</v>
      </c>
      <c r="Q28" s="13">
        <v>38.6</v>
      </c>
      <c r="R28" s="27">
        <v>380</v>
      </c>
      <c r="S28" s="27">
        <v>380</v>
      </c>
      <c r="T28" s="27">
        <v>380</v>
      </c>
      <c r="U28" s="27">
        <v>380</v>
      </c>
      <c r="V28" s="15">
        <f t="shared" si="0"/>
        <v>18.533333333333335</v>
      </c>
      <c r="W28" s="15">
        <f t="shared" si="1"/>
        <v>19.533333333333331</v>
      </c>
      <c r="X28" s="15">
        <f t="shared" si="2"/>
        <v>12.366666666666667</v>
      </c>
      <c r="Y28" s="16">
        <f t="shared" si="3"/>
        <v>31.266666666666666</v>
      </c>
      <c r="Z28" s="792">
        <f>SUM(V28:V32)</f>
        <v>106.73333333333333</v>
      </c>
      <c r="AA28" s="777">
        <f>SUM(W28:W32)</f>
        <v>84.233333333333334</v>
      </c>
      <c r="AB28" s="777">
        <f>SUM(X28:X32)</f>
        <v>155.86666666666667</v>
      </c>
      <c r="AC28" s="777">
        <f>SUM(Y28:Y32)</f>
        <v>196.49999999999997</v>
      </c>
      <c r="AD28" s="777">
        <f t="shared" ref="AD28" si="11">Z28*0.38*0.9*SQRT(3)</f>
        <v>63.224704218525211</v>
      </c>
      <c r="AE28" s="777">
        <f t="shared" si="5"/>
        <v>49.896573254282707</v>
      </c>
      <c r="AF28" s="777">
        <f t="shared" si="5"/>
        <v>92.329393168589604</v>
      </c>
      <c r="AG28" s="777">
        <f t="shared" si="5"/>
        <v>116.39901042105123</v>
      </c>
      <c r="AH28" s="777">
        <f>MAX(Z28:AC32)</f>
        <v>196.49999999999997</v>
      </c>
      <c r="AI28" s="774">
        <f t="shared" ref="AI28" si="12">AH28*0.38*0.9*SQRT(3)</f>
        <v>116.39901042105123</v>
      </c>
      <c r="AJ28" s="774">
        <f>D28-AI28</f>
        <v>450.60098957894877</v>
      </c>
    </row>
    <row r="29" spans="1:36" ht="19.5" thickBot="1" x14ac:dyDescent="0.3">
      <c r="A29" s="799"/>
      <c r="B29" s="787"/>
      <c r="C29" s="787"/>
      <c r="D29" s="790"/>
      <c r="E29" s="32" t="s">
        <v>39</v>
      </c>
      <c r="F29" s="32">
        <v>21.7</v>
      </c>
      <c r="G29" s="32">
        <v>3.6</v>
      </c>
      <c r="H29" s="32">
        <v>9.9</v>
      </c>
      <c r="I29" s="32">
        <v>2.2999999999999998</v>
      </c>
      <c r="J29" s="32">
        <v>19.600000000000001</v>
      </c>
      <c r="K29" s="32">
        <v>18</v>
      </c>
      <c r="L29" s="32">
        <v>20.3</v>
      </c>
      <c r="M29" s="32">
        <v>8.1999999999999993</v>
      </c>
      <c r="N29" s="32">
        <v>35.4</v>
      </c>
      <c r="O29" s="32">
        <v>97.4</v>
      </c>
      <c r="P29" s="32">
        <v>19.2</v>
      </c>
      <c r="Q29" s="32">
        <v>35.799999999999997</v>
      </c>
      <c r="R29" s="33"/>
      <c r="S29" s="33"/>
      <c r="T29" s="33"/>
      <c r="U29" s="33"/>
      <c r="V29" s="15">
        <f t="shared" si="0"/>
        <v>11.733333333333334</v>
      </c>
      <c r="W29" s="15">
        <f t="shared" si="1"/>
        <v>13.300000000000002</v>
      </c>
      <c r="X29" s="15">
        <f t="shared" si="2"/>
        <v>21.3</v>
      </c>
      <c r="Y29" s="16">
        <f t="shared" si="3"/>
        <v>50.800000000000004</v>
      </c>
      <c r="Z29" s="800"/>
      <c r="AA29" s="795"/>
      <c r="AB29" s="795"/>
      <c r="AC29" s="795"/>
      <c r="AD29" s="795"/>
      <c r="AE29" s="795"/>
      <c r="AF29" s="795"/>
      <c r="AG29" s="795"/>
      <c r="AH29" s="795"/>
      <c r="AI29" s="796"/>
      <c r="AJ29" s="796"/>
    </row>
    <row r="30" spans="1:36" ht="19.5" thickBot="1" x14ac:dyDescent="0.3">
      <c r="A30" s="799"/>
      <c r="B30" s="787"/>
      <c r="C30" s="787"/>
      <c r="D30" s="790"/>
      <c r="E30" s="32" t="s">
        <v>40</v>
      </c>
      <c r="F30" s="32">
        <v>38</v>
      </c>
      <c r="G30" s="32">
        <v>53.5</v>
      </c>
      <c r="H30" s="32">
        <v>81.7</v>
      </c>
      <c r="I30" s="32">
        <v>33.9</v>
      </c>
      <c r="J30" s="32">
        <v>38.700000000000003</v>
      </c>
      <c r="K30" s="32">
        <v>69.8</v>
      </c>
      <c r="L30" s="32">
        <v>99.6</v>
      </c>
      <c r="M30" s="32">
        <v>94.1</v>
      </c>
      <c r="N30" s="32">
        <v>104.6</v>
      </c>
      <c r="O30" s="32">
        <v>84.6</v>
      </c>
      <c r="P30" s="32">
        <v>91.5</v>
      </c>
      <c r="Q30" s="32">
        <v>100.5</v>
      </c>
      <c r="R30" s="33"/>
      <c r="S30" s="33"/>
      <c r="T30" s="33"/>
      <c r="U30" s="33"/>
      <c r="V30" s="15">
        <f t="shared" si="0"/>
        <v>57.733333333333327</v>
      </c>
      <c r="W30" s="15">
        <f t="shared" si="1"/>
        <v>47.466666666666661</v>
      </c>
      <c r="X30" s="15">
        <f t="shared" si="2"/>
        <v>99.433333333333323</v>
      </c>
      <c r="Y30" s="16">
        <f t="shared" si="3"/>
        <v>92.2</v>
      </c>
      <c r="Z30" s="800"/>
      <c r="AA30" s="795"/>
      <c r="AB30" s="795"/>
      <c r="AC30" s="795"/>
      <c r="AD30" s="795"/>
      <c r="AE30" s="795"/>
      <c r="AF30" s="795"/>
      <c r="AG30" s="795"/>
      <c r="AH30" s="795"/>
      <c r="AI30" s="796"/>
      <c r="AJ30" s="796"/>
    </row>
    <row r="31" spans="1:36" ht="32.25" thickBot="1" x14ac:dyDescent="0.3">
      <c r="A31" s="799"/>
      <c r="B31" s="787"/>
      <c r="C31" s="787"/>
      <c r="D31" s="790"/>
      <c r="E31" s="21" t="s">
        <v>35</v>
      </c>
      <c r="F31" s="21">
        <v>16.899999999999999</v>
      </c>
      <c r="G31" s="21">
        <v>22.2</v>
      </c>
      <c r="H31" s="21">
        <v>17.100000000000001</v>
      </c>
      <c r="I31" s="21">
        <v>1.4</v>
      </c>
      <c r="J31" s="21">
        <v>6.9</v>
      </c>
      <c r="K31" s="21">
        <v>3.5</v>
      </c>
      <c r="L31" s="21">
        <v>16.399999999999999</v>
      </c>
      <c r="M31" s="21">
        <v>32.700000000000003</v>
      </c>
      <c r="N31" s="21">
        <v>18</v>
      </c>
      <c r="O31" s="21">
        <v>15.8</v>
      </c>
      <c r="P31" s="21">
        <v>32.799999999999997</v>
      </c>
      <c r="Q31" s="21">
        <v>17.8</v>
      </c>
      <c r="R31" s="18"/>
      <c r="S31" s="18"/>
      <c r="T31" s="18"/>
      <c r="U31" s="18"/>
      <c r="V31" s="15">
        <f t="shared" si="0"/>
        <v>18.733333333333331</v>
      </c>
      <c r="W31" s="15">
        <f t="shared" si="1"/>
        <v>3.9333333333333336</v>
      </c>
      <c r="X31" s="15">
        <f t="shared" si="2"/>
        <v>22.366666666666664</v>
      </c>
      <c r="Y31" s="16">
        <f t="shared" si="3"/>
        <v>22.133333333333329</v>
      </c>
      <c r="Z31" s="800"/>
      <c r="AA31" s="795"/>
      <c r="AB31" s="795"/>
      <c r="AC31" s="795"/>
      <c r="AD31" s="795"/>
      <c r="AE31" s="795"/>
      <c r="AF31" s="795"/>
      <c r="AG31" s="795"/>
      <c r="AH31" s="795"/>
      <c r="AI31" s="796"/>
      <c r="AJ31" s="796"/>
    </row>
    <row r="32" spans="1:36" ht="19.5" thickBot="1" x14ac:dyDescent="0.3">
      <c r="A32" s="799"/>
      <c r="B32" s="787"/>
      <c r="C32" s="787"/>
      <c r="D32" s="791"/>
      <c r="E32" s="34" t="s">
        <v>41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0.3</v>
      </c>
      <c r="M32" s="34">
        <v>0.1</v>
      </c>
      <c r="N32" s="34">
        <v>0.8</v>
      </c>
      <c r="O32" s="34">
        <v>0.1</v>
      </c>
      <c r="P32" s="34">
        <v>0</v>
      </c>
      <c r="Q32" s="34">
        <v>0</v>
      </c>
      <c r="R32" s="33"/>
      <c r="S32" s="33"/>
      <c r="T32" s="33"/>
      <c r="U32" s="33"/>
      <c r="V32" s="15">
        <f t="shared" si="0"/>
        <v>0</v>
      </c>
      <c r="W32" s="15">
        <f t="shared" si="1"/>
        <v>0</v>
      </c>
      <c r="X32" s="15">
        <f t="shared" si="2"/>
        <v>0.40000000000000008</v>
      </c>
      <c r="Y32" s="16">
        <f t="shared" si="3"/>
        <v>0.1</v>
      </c>
      <c r="Z32" s="800"/>
      <c r="AA32" s="795"/>
      <c r="AB32" s="795"/>
      <c r="AC32" s="795"/>
      <c r="AD32" s="795"/>
      <c r="AE32" s="795"/>
      <c r="AF32" s="795"/>
      <c r="AG32" s="795"/>
      <c r="AH32" s="795"/>
      <c r="AI32" s="796"/>
      <c r="AJ32" s="796"/>
    </row>
    <row r="33" spans="1:36" ht="18.75" x14ac:dyDescent="0.25">
      <c r="A33" s="780">
        <v>6</v>
      </c>
      <c r="B33" s="783" t="s">
        <v>42</v>
      </c>
      <c r="C33" s="786">
        <v>630</v>
      </c>
      <c r="D33" s="789">
        <f>630*0.9</f>
        <v>567</v>
      </c>
      <c r="E33" s="797" t="s">
        <v>43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7"/>
      <c r="S33" s="27"/>
      <c r="T33" s="27"/>
      <c r="U33" s="27"/>
      <c r="V33" s="15">
        <f t="shared" si="0"/>
        <v>0</v>
      </c>
      <c r="W33" s="15">
        <f t="shared" si="1"/>
        <v>0</v>
      </c>
      <c r="X33" s="15">
        <f t="shared" si="2"/>
        <v>0</v>
      </c>
      <c r="Y33" s="16">
        <f t="shared" si="3"/>
        <v>0</v>
      </c>
      <c r="Z33" s="792">
        <f>SUM(V33:V34)</f>
        <v>0</v>
      </c>
      <c r="AA33" s="777">
        <f>SUM(W33:W34)</f>
        <v>0</v>
      </c>
      <c r="AB33" s="777">
        <f>SUM(X33:X34)</f>
        <v>0</v>
      </c>
      <c r="AC33" s="777">
        <f>SUM(Y33:Y34)</f>
        <v>0</v>
      </c>
      <c r="AD33" s="777">
        <f t="shared" ref="AD33:AG33" si="13">Z33*0.38*0.9*SQRT(3)</f>
        <v>0</v>
      </c>
      <c r="AE33" s="777">
        <f t="shared" si="13"/>
        <v>0</v>
      </c>
      <c r="AF33" s="777">
        <f t="shared" si="13"/>
        <v>0</v>
      </c>
      <c r="AG33" s="777">
        <f t="shared" si="13"/>
        <v>0</v>
      </c>
      <c r="AH33" s="777">
        <f>MAX(Z33:AC34)</f>
        <v>0</v>
      </c>
      <c r="AI33" s="774">
        <f t="shared" ref="AI33" si="14">AH33*0.38*0.9*SQRT(3)</f>
        <v>0</v>
      </c>
      <c r="AJ33" s="774">
        <f>D33-AI33</f>
        <v>567</v>
      </c>
    </row>
    <row r="34" spans="1:36" ht="19.5" thickBot="1" x14ac:dyDescent="0.3">
      <c r="A34" s="781"/>
      <c r="B34" s="784"/>
      <c r="C34" s="787"/>
      <c r="D34" s="791"/>
      <c r="E34" s="79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8"/>
      <c r="T34" s="18"/>
      <c r="U34" s="18"/>
      <c r="V34" s="19">
        <f t="shared" si="0"/>
        <v>0</v>
      </c>
      <c r="W34" s="19">
        <f t="shared" si="1"/>
        <v>0</v>
      </c>
      <c r="X34" s="19">
        <f t="shared" si="2"/>
        <v>0</v>
      </c>
      <c r="Y34" s="20">
        <f t="shared" si="3"/>
        <v>0</v>
      </c>
      <c r="Z34" s="793"/>
      <c r="AA34" s="778"/>
      <c r="AB34" s="778"/>
      <c r="AC34" s="778"/>
      <c r="AD34" s="778"/>
      <c r="AE34" s="778"/>
      <c r="AF34" s="778"/>
      <c r="AG34" s="778"/>
      <c r="AH34" s="778"/>
      <c r="AI34" s="775"/>
      <c r="AJ34" s="775"/>
    </row>
    <row r="35" spans="1:36" ht="18.75" x14ac:dyDescent="0.25">
      <c r="A35" s="780">
        <v>7</v>
      </c>
      <c r="B35" s="783" t="s">
        <v>44</v>
      </c>
      <c r="C35" s="786">
        <v>250</v>
      </c>
      <c r="D35" s="789">
        <f>250*0.9</f>
        <v>225</v>
      </c>
      <c r="E35" s="13" t="s">
        <v>45</v>
      </c>
      <c r="F35" s="13">
        <v>110</v>
      </c>
      <c r="G35" s="13">
        <v>28.6</v>
      </c>
      <c r="H35" s="13">
        <v>42</v>
      </c>
      <c r="I35" s="13">
        <v>75.2</v>
      </c>
      <c r="J35" s="13">
        <v>21.8</v>
      </c>
      <c r="K35" s="13">
        <v>47.5</v>
      </c>
      <c r="L35" s="13">
        <v>66.099999999999994</v>
      </c>
      <c r="M35" s="13">
        <v>65.599999999999994</v>
      </c>
      <c r="N35" s="13">
        <v>43.2</v>
      </c>
      <c r="O35" s="13">
        <v>71.2</v>
      </c>
      <c r="P35" s="13">
        <v>102.5</v>
      </c>
      <c r="Q35" s="13">
        <v>108</v>
      </c>
      <c r="R35" s="27">
        <v>380</v>
      </c>
      <c r="S35" s="27">
        <v>380</v>
      </c>
      <c r="T35" s="27">
        <v>380</v>
      </c>
      <c r="U35" s="27">
        <v>380</v>
      </c>
      <c r="V35" s="15">
        <f t="shared" si="0"/>
        <v>60.199999999999996</v>
      </c>
      <c r="W35" s="15">
        <f t="shared" si="1"/>
        <v>48.166666666666664</v>
      </c>
      <c r="X35" s="15">
        <f t="shared" si="2"/>
        <v>58.29999999999999</v>
      </c>
      <c r="Y35" s="16">
        <f t="shared" si="3"/>
        <v>93.899999999999991</v>
      </c>
      <c r="Z35" s="792">
        <f>SUM(V35:V36)</f>
        <v>105.19999999999999</v>
      </c>
      <c r="AA35" s="777">
        <f>SUM(W35:W36)</f>
        <v>102.06666666666666</v>
      </c>
      <c r="AB35" s="777">
        <f>SUM(X35:X36)</f>
        <v>139.29999999999998</v>
      </c>
      <c r="AC35" s="777">
        <f>SUM(Y35:Y36)</f>
        <v>182.66666666666666</v>
      </c>
      <c r="AD35" s="777">
        <f t="shared" ref="AD35:AG37" si="15">Z35*0.38*0.9*SQRT(3)</f>
        <v>62.316416775036089</v>
      </c>
      <c r="AE35" s="777">
        <f t="shared" si="15"/>
        <v>60.460351129645289</v>
      </c>
      <c r="AF35" s="777">
        <f t="shared" si="15"/>
        <v>82.515939703065854</v>
      </c>
      <c r="AG35" s="777">
        <f t="shared" si="15"/>
        <v>108.20467805044288</v>
      </c>
      <c r="AH35" s="777">
        <f>MAX(Z35:AC36)</f>
        <v>182.66666666666666</v>
      </c>
      <c r="AI35" s="774">
        <f t="shared" ref="AI35" si="16">AH35*0.38*0.9*SQRT(3)</f>
        <v>108.20467805044288</v>
      </c>
      <c r="AJ35" s="774">
        <f>D35-AI35</f>
        <v>116.79532194955712</v>
      </c>
    </row>
    <row r="36" spans="1:36" ht="19.5" thickBot="1" x14ac:dyDescent="0.3">
      <c r="A36" s="781"/>
      <c r="B36" s="784"/>
      <c r="C36" s="787"/>
      <c r="D36" s="791"/>
      <c r="E36" s="17" t="s">
        <v>46</v>
      </c>
      <c r="F36" s="17">
        <v>49.5</v>
      </c>
      <c r="G36" s="17">
        <v>40.6</v>
      </c>
      <c r="H36" s="17">
        <v>44.9</v>
      </c>
      <c r="I36" s="17">
        <v>58.9</v>
      </c>
      <c r="J36" s="17">
        <v>39.6</v>
      </c>
      <c r="K36" s="17">
        <v>63.2</v>
      </c>
      <c r="L36" s="17">
        <v>76.3</v>
      </c>
      <c r="M36" s="17">
        <v>60.9</v>
      </c>
      <c r="N36" s="17">
        <v>105.8</v>
      </c>
      <c r="O36" s="17">
        <v>87.9</v>
      </c>
      <c r="P36" s="17">
        <v>61</v>
      </c>
      <c r="Q36" s="17">
        <v>117.4</v>
      </c>
      <c r="R36" s="18">
        <v>380</v>
      </c>
      <c r="S36" s="18">
        <v>380</v>
      </c>
      <c r="T36" s="18">
        <v>380</v>
      </c>
      <c r="U36" s="18">
        <v>380</v>
      </c>
      <c r="V36" s="19">
        <f t="shared" si="0"/>
        <v>45</v>
      </c>
      <c r="W36" s="19">
        <f t="shared" si="1"/>
        <v>53.9</v>
      </c>
      <c r="X36" s="19">
        <f t="shared" si="2"/>
        <v>81</v>
      </c>
      <c r="Y36" s="20">
        <f t="shared" si="3"/>
        <v>88.766666666666666</v>
      </c>
      <c r="Z36" s="793"/>
      <c r="AA36" s="778"/>
      <c r="AB36" s="778"/>
      <c r="AC36" s="778"/>
      <c r="AD36" s="778"/>
      <c r="AE36" s="778"/>
      <c r="AF36" s="778"/>
      <c r="AG36" s="778"/>
      <c r="AH36" s="778"/>
      <c r="AI36" s="775"/>
      <c r="AJ36" s="775"/>
    </row>
    <row r="37" spans="1:36" ht="18.75" x14ac:dyDescent="0.25">
      <c r="A37" s="780">
        <v>8</v>
      </c>
      <c r="B37" s="783" t="s">
        <v>47</v>
      </c>
      <c r="C37" s="786">
        <v>100</v>
      </c>
      <c r="D37" s="789">
        <f>100*0.9</f>
        <v>90</v>
      </c>
      <c r="E37" s="13" t="s">
        <v>48</v>
      </c>
      <c r="F37" s="13">
        <v>2.1</v>
      </c>
      <c r="G37" s="13">
        <v>2</v>
      </c>
      <c r="H37" s="13">
        <v>4.0999999999999996</v>
      </c>
      <c r="I37" s="13">
        <v>2.2000000000000002</v>
      </c>
      <c r="J37" s="13">
        <v>6.3</v>
      </c>
      <c r="K37" s="13">
        <v>5.8</v>
      </c>
      <c r="L37" s="13"/>
      <c r="M37" s="13"/>
      <c r="N37" s="13"/>
      <c r="O37" s="13"/>
      <c r="P37" s="13"/>
      <c r="Q37" s="13"/>
      <c r="R37" s="27">
        <v>380</v>
      </c>
      <c r="S37" s="27">
        <v>380</v>
      </c>
      <c r="T37" s="27">
        <v>380</v>
      </c>
      <c r="U37" s="27">
        <v>380</v>
      </c>
      <c r="V37" s="15">
        <f t="shared" si="0"/>
        <v>2.7333333333333329</v>
      </c>
      <c r="W37" s="15">
        <f t="shared" si="1"/>
        <v>4.7666666666666666</v>
      </c>
      <c r="X37" s="15">
        <f t="shared" si="2"/>
        <v>0</v>
      </c>
      <c r="Y37" s="16">
        <f t="shared" si="3"/>
        <v>0</v>
      </c>
      <c r="Z37" s="792">
        <f>SUM(V37:V39)</f>
        <v>2.7333333333333329</v>
      </c>
      <c r="AA37" s="777">
        <f>SUM(W37:W39)</f>
        <v>4.7666666666666666</v>
      </c>
      <c r="AB37" s="777">
        <f>SUM(X37:X39)</f>
        <v>0</v>
      </c>
      <c r="AC37" s="777">
        <f>SUM(Y37:Y39)</f>
        <v>0</v>
      </c>
      <c r="AD37" s="777">
        <f t="shared" ref="AD37" si="17">Z37*0.38*0.9*SQRT(3)</f>
        <v>1.6191210949153862</v>
      </c>
      <c r="AE37" s="777">
        <f t="shared" si="15"/>
        <v>2.8235892264987834</v>
      </c>
      <c r="AF37" s="777">
        <f t="shared" si="15"/>
        <v>0</v>
      </c>
      <c r="AG37" s="777">
        <f t="shared" si="15"/>
        <v>0</v>
      </c>
      <c r="AH37" s="777">
        <f>MAX(Z37:AC39)</f>
        <v>4.7666666666666666</v>
      </c>
      <c r="AI37" s="774">
        <f t="shared" ref="AI37" si="18">AH37*0.38*0.9*SQRT(3)</f>
        <v>2.8235892264987834</v>
      </c>
      <c r="AJ37" s="774">
        <f>D37-AI37</f>
        <v>87.176410773501217</v>
      </c>
    </row>
    <row r="38" spans="1:36" ht="31.5" x14ac:dyDescent="0.25">
      <c r="A38" s="781"/>
      <c r="B38" s="784"/>
      <c r="C38" s="787"/>
      <c r="D38" s="790"/>
      <c r="E38" s="17" t="s">
        <v>49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/>
      <c r="N38" s="17"/>
      <c r="O38" s="17"/>
      <c r="P38" s="17"/>
      <c r="Q38" s="17"/>
      <c r="R38" s="18">
        <v>380</v>
      </c>
      <c r="S38" s="18">
        <v>380</v>
      </c>
      <c r="T38" s="18">
        <v>380</v>
      </c>
      <c r="U38" s="18">
        <v>380</v>
      </c>
      <c r="V38" s="19">
        <f t="shared" si="0"/>
        <v>0</v>
      </c>
      <c r="W38" s="19">
        <f t="shared" si="1"/>
        <v>0</v>
      </c>
      <c r="X38" s="19">
        <f t="shared" si="2"/>
        <v>0</v>
      </c>
      <c r="Y38" s="20">
        <f t="shared" si="3"/>
        <v>0</v>
      </c>
      <c r="Z38" s="793"/>
      <c r="AA38" s="778"/>
      <c r="AB38" s="778"/>
      <c r="AC38" s="778"/>
      <c r="AD38" s="778"/>
      <c r="AE38" s="778"/>
      <c r="AF38" s="778"/>
      <c r="AG38" s="778"/>
      <c r="AH38" s="778"/>
      <c r="AI38" s="775"/>
      <c r="AJ38" s="775"/>
    </row>
    <row r="39" spans="1:36" ht="19.5" thickBot="1" x14ac:dyDescent="0.3">
      <c r="A39" s="782"/>
      <c r="B39" s="785"/>
      <c r="C39" s="788"/>
      <c r="D39" s="791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4"/>
      <c r="T39" s="24"/>
      <c r="U39" s="24"/>
      <c r="V39" s="25">
        <f t="shared" si="0"/>
        <v>0</v>
      </c>
      <c r="W39" s="25">
        <f t="shared" si="1"/>
        <v>0</v>
      </c>
      <c r="X39" s="25">
        <f t="shared" si="2"/>
        <v>0</v>
      </c>
      <c r="Y39" s="26">
        <f t="shared" si="3"/>
        <v>0</v>
      </c>
      <c r="Z39" s="794"/>
      <c r="AA39" s="779"/>
      <c r="AB39" s="779"/>
      <c r="AC39" s="779"/>
      <c r="AD39" s="779"/>
      <c r="AE39" s="779"/>
      <c r="AF39" s="779"/>
      <c r="AG39" s="779"/>
      <c r="AH39" s="779"/>
      <c r="AI39" s="776"/>
      <c r="AJ39" s="776"/>
    </row>
    <row r="40" spans="1:36" ht="18.75" x14ac:dyDescent="0.25">
      <c r="A40" s="780"/>
      <c r="B40" s="783"/>
      <c r="C40" s="786"/>
      <c r="D40" s="789"/>
      <c r="E40" s="13"/>
      <c r="F40" s="13"/>
      <c r="G40" s="13"/>
      <c r="H40" s="13"/>
      <c r="I40" s="13"/>
      <c r="J40" s="13"/>
      <c r="K40" s="13"/>
      <c r="L40" s="866"/>
      <c r="M40" s="867"/>
      <c r="N40" s="868"/>
      <c r="O40" s="869"/>
      <c r="P40" s="870"/>
      <c r="Q40" s="871"/>
      <c r="R40" s="27"/>
      <c r="S40" s="27"/>
      <c r="T40" s="27"/>
      <c r="U40" s="27"/>
      <c r="V40" s="15"/>
      <c r="W40" s="15"/>
      <c r="X40" s="15"/>
      <c r="Y40" s="35"/>
      <c r="Z40" s="792"/>
      <c r="AA40" s="777"/>
      <c r="AB40" s="777"/>
      <c r="AC40" s="777"/>
      <c r="AD40" s="777"/>
      <c r="AE40" s="777"/>
      <c r="AF40" s="777"/>
      <c r="AG40" s="777"/>
      <c r="AH40" s="777"/>
      <c r="AI40" s="774"/>
      <c r="AJ40" s="774"/>
    </row>
    <row r="41" spans="1:36" ht="18.75" x14ac:dyDescent="0.25">
      <c r="A41" s="781"/>
      <c r="B41" s="784"/>
      <c r="C41" s="787"/>
      <c r="D41" s="790"/>
      <c r="E41" s="17"/>
      <c r="F41" s="17"/>
      <c r="G41" s="17"/>
      <c r="H41" s="17"/>
      <c r="I41" s="17"/>
      <c r="J41" s="17"/>
      <c r="K41" s="17"/>
      <c r="L41" s="872"/>
      <c r="M41" s="873"/>
      <c r="N41" s="874"/>
      <c r="O41" s="872"/>
      <c r="P41" s="873"/>
      <c r="Q41" s="874"/>
      <c r="R41" s="18"/>
      <c r="S41" s="18"/>
      <c r="T41" s="18"/>
      <c r="U41" s="18"/>
      <c r="V41" s="19"/>
      <c r="W41" s="19"/>
      <c r="X41" s="19"/>
      <c r="Y41" s="36"/>
      <c r="Z41" s="793"/>
      <c r="AA41" s="778"/>
      <c r="AB41" s="778"/>
      <c r="AC41" s="778"/>
      <c r="AD41" s="778"/>
      <c r="AE41" s="778"/>
      <c r="AF41" s="778"/>
      <c r="AG41" s="778"/>
      <c r="AH41" s="778"/>
      <c r="AI41" s="775"/>
      <c r="AJ41" s="775"/>
    </row>
    <row r="42" spans="1:36" ht="19.5" thickBot="1" x14ac:dyDescent="0.3">
      <c r="A42" s="782"/>
      <c r="B42" s="785"/>
      <c r="C42" s="788"/>
      <c r="D42" s="791"/>
      <c r="E42" s="23"/>
      <c r="F42" s="23"/>
      <c r="G42" s="23"/>
      <c r="H42" s="23"/>
      <c r="I42" s="23"/>
      <c r="J42" s="23"/>
      <c r="K42" s="23"/>
      <c r="L42" s="875"/>
      <c r="M42" s="876"/>
      <c r="N42" s="877"/>
      <c r="O42" s="875"/>
      <c r="P42" s="876"/>
      <c r="Q42" s="877"/>
      <c r="R42" s="24"/>
      <c r="S42" s="24"/>
      <c r="T42" s="24"/>
      <c r="U42" s="24"/>
      <c r="V42" s="25"/>
      <c r="W42" s="25"/>
      <c r="X42" s="25"/>
      <c r="Y42" s="37"/>
      <c r="Z42" s="794"/>
      <c r="AA42" s="779"/>
      <c r="AB42" s="779"/>
      <c r="AC42" s="779"/>
      <c r="AD42" s="779"/>
      <c r="AE42" s="779"/>
      <c r="AF42" s="779"/>
      <c r="AG42" s="779"/>
      <c r="AH42" s="779"/>
      <c r="AI42" s="776"/>
      <c r="AJ42" s="776"/>
    </row>
  </sheetData>
  <sheetProtection formatCells="0" formatColumns="0" formatRows="0" insertRows="0"/>
  <mergeCells count="172">
    <mergeCell ref="AE40:AE42"/>
    <mergeCell ref="AF40:AF42"/>
    <mergeCell ref="AG40:AG42"/>
    <mergeCell ref="AH40:AH42"/>
    <mergeCell ref="AI40:AI42"/>
    <mergeCell ref="AJ40:AJ42"/>
    <mergeCell ref="L40:N40"/>
    <mergeCell ref="O40:Q40"/>
    <mergeCell ref="L41:N41"/>
    <mergeCell ref="O41:Q41"/>
    <mergeCell ref="L42:N42"/>
    <mergeCell ref="O42:Q42"/>
    <mergeCell ref="A40:A42"/>
    <mergeCell ref="B40:B42"/>
    <mergeCell ref="C40:C42"/>
    <mergeCell ref="D40:D42"/>
    <mergeCell ref="Z40:Z42"/>
    <mergeCell ref="AA40:AA42"/>
    <mergeCell ref="AB40:AB42"/>
    <mergeCell ref="AC40:AC42"/>
    <mergeCell ref="AD40:AD42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A12:AA16"/>
    <mergeCell ref="AI17:AI19"/>
    <mergeCell ref="AJ17:AJ19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B20:AB23"/>
    <mergeCell ref="AC20:AC23"/>
    <mergeCell ref="AC17:AC19"/>
    <mergeCell ref="AH12:AH16"/>
    <mergeCell ref="AI12:AI16"/>
    <mergeCell ref="AJ12:AJ16"/>
    <mergeCell ref="A17:A19"/>
    <mergeCell ref="B17:B19"/>
    <mergeCell ref="C17:C19"/>
    <mergeCell ref="D17:D19"/>
    <mergeCell ref="Z17:Z19"/>
    <mergeCell ref="AA17:AA19"/>
    <mergeCell ref="AB17:AB19"/>
    <mergeCell ref="AB12:AB16"/>
    <mergeCell ref="AC12:AC16"/>
    <mergeCell ref="AD12:AD16"/>
    <mergeCell ref="AE12:AE16"/>
    <mergeCell ref="AF12:AF16"/>
    <mergeCell ref="AG12:AG16"/>
    <mergeCell ref="A12:A16"/>
    <mergeCell ref="B12:B16"/>
    <mergeCell ref="C12:C16"/>
    <mergeCell ref="D12:D16"/>
    <mergeCell ref="Z12:Z16"/>
    <mergeCell ref="AD17:AD19"/>
    <mergeCell ref="AE17:AE19"/>
    <mergeCell ref="AF17:AF19"/>
    <mergeCell ref="AG17:AG19"/>
    <mergeCell ref="AH17:AH19"/>
    <mergeCell ref="AE24:AE27"/>
    <mergeCell ref="AF24:AF27"/>
    <mergeCell ref="AG24:AG27"/>
    <mergeCell ref="AH24:AH27"/>
    <mergeCell ref="AI24:AI27"/>
    <mergeCell ref="AJ24:AJ27"/>
    <mergeCell ref="AJ20:AJ23"/>
    <mergeCell ref="A24:A27"/>
    <mergeCell ref="B24:B27"/>
    <mergeCell ref="C24:C27"/>
    <mergeCell ref="D24:D27"/>
    <mergeCell ref="Z24:Z27"/>
    <mergeCell ref="AA24:AA27"/>
    <mergeCell ref="AB24:AB27"/>
    <mergeCell ref="AC24:AC27"/>
    <mergeCell ref="AD24:AD27"/>
    <mergeCell ref="AD20:AD23"/>
    <mergeCell ref="AE20:AE23"/>
    <mergeCell ref="AF20:AF23"/>
    <mergeCell ref="AG20:AG23"/>
    <mergeCell ref="AH20:AH23"/>
    <mergeCell ref="AI20:AI23"/>
    <mergeCell ref="A20:A23"/>
    <mergeCell ref="B20:B23"/>
    <mergeCell ref="C20:C23"/>
    <mergeCell ref="D20:D23"/>
    <mergeCell ref="Z20:Z23"/>
    <mergeCell ref="AA20:AA23"/>
    <mergeCell ref="AH28:AH32"/>
    <mergeCell ref="AI28:AI32"/>
    <mergeCell ref="AJ28:AJ32"/>
    <mergeCell ref="A33:A34"/>
    <mergeCell ref="B33:B34"/>
    <mergeCell ref="C33:C34"/>
    <mergeCell ref="D33:D34"/>
    <mergeCell ref="E33:E34"/>
    <mergeCell ref="Z33:Z34"/>
    <mergeCell ref="AA33:AA34"/>
    <mergeCell ref="AB28:AB32"/>
    <mergeCell ref="AC28:AC32"/>
    <mergeCell ref="AD28:AD32"/>
    <mergeCell ref="AE28:AE32"/>
    <mergeCell ref="AF28:AF32"/>
    <mergeCell ref="AG28:AG32"/>
    <mergeCell ref="A28:A32"/>
    <mergeCell ref="B28:B32"/>
    <mergeCell ref="C28:C32"/>
    <mergeCell ref="D28:D32"/>
    <mergeCell ref="Z28:Z32"/>
    <mergeCell ref="AA28:AA32"/>
    <mergeCell ref="AH33:AH34"/>
    <mergeCell ref="AI33:AI34"/>
    <mergeCell ref="AJ33:AJ34"/>
    <mergeCell ref="A35:A36"/>
    <mergeCell ref="B35:B36"/>
    <mergeCell ref="C35:C36"/>
    <mergeCell ref="D35:D36"/>
    <mergeCell ref="Z35:Z36"/>
    <mergeCell ref="AA35:AA36"/>
    <mergeCell ref="AB35:AB36"/>
    <mergeCell ref="AB33:AB34"/>
    <mergeCell ref="AC33:AC34"/>
    <mergeCell ref="AD33:AD34"/>
    <mergeCell ref="AE33:AE34"/>
    <mergeCell ref="AF33:AF34"/>
    <mergeCell ref="AG33:AG34"/>
    <mergeCell ref="A37:A39"/>
    <mergeCell ref="B37:B39"/>
    <mergeCell ref="C37:C39"/>
    <mergeCell ref="D37:D39"/>
    <mergeCell ref="Z37:Z39"/>
    <mergeCell ref="AA37:AA39"/>
    <mergeCell ref="AB37:AB39"/>
    <mergeCell ref="AC37:AC39"/>
    <mergeCell ref="AC35:AC36"/>
    <mergeCell ref="AJ37:AJ39"/>
    <mergeCell ref="AD37:AD39"/>
    <mergeCell ref="AE37:AE39"/>
    <mergeCell ref="AF37:AF39"/>
    <mergeCell ref="AG37:AG39"/>
    <mergeCell ref="AH37:AH39"/>
    <mergeCell ref="AI37:AI39"/>
    <mergeCell ref="AI35:AI36"/>
    <mergeCell ref="AJ35:AJ36"/>
    <mergeCell ref="AD35:AD36"/>
    <mergeCell ref="AE35:AE36"/>
    <mergeCell ref="AF35:AF36"/>
    <mergeCell ref="AG35:AG36"/>
    <mergeCell ref="AH35:AH36"/>
  </mergeCells>
  <pageMargins left="0.7" right="0.7" top="0.75" bottom="0.75" header="0.3" footer="0.3"/>
  <pageSetup paperSize="9" scale="90" orientation="portrait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72"/>
  <sheetViews>
    <sheetView view="pageBreakPreview" topLeftCell="A145" zoomScale="60" zoomScaleNormal="70" workbookViewId="0">
      <selection activeCell="D107" sqref="D107:D109"/>
    </sheetView>
  </sheetViews>
  <sheetFormatPr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4" width="10.7109375" style="262" customWidth="1"/>
    <col min="35" max="35" width="11.28515625" style="262" customWidth="1"/>
    <col min="36" max="36" width="14.42578125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929" t="s">
        <v>672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1"/>
      <c r="R2" s="260"/>
      <c r="S2" s="260"/>
      <c r="T2" s="260"/>
      <c r="U2" s="261"/>
      <c r="V2" s="261"/>
    </row>
    <row r="3" spans="1:36" x14ac:dyDescent="0.25">
      <c r="A3" s="260"/>
      <c r="B3" s="932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0.25" customHeight="1" x14ac:dyDescent="0.25">
      <c r="A5" s="260"/>
      <c r="B5" s="263"/>
      <c r="C5" s="263"/>
      <c r="D5" s="263"/>
      <c r="E5" s="263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6" t="s">
        <v>1</v>
      </c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</row>
    <row r="6" spans="1:36" ht="30" customHeight="1" x14ac:dyDescent="0.25">
      <c r="A6" s="260"/>
      <c r="B6" s="263"/>
      <c r="C6" s="263"/>
      <c r="D6" s="263"/>
      <c r="E6" s="263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5"/>
      <c r="T6" s="935"/>
      <c r="U6" s="935"/>
      <c r="V6" s="936"/>
      <c r="W6" s="936"/>
      <c r="X6" s="936"/>
      <c r="Y6" s="936"/>
      <c r="Z6" s="936"/>
      <c r="AA6" s="936"/>
      <c r="AB6" s="936"/>
      <c r="AC6" s="936"/>
      <c r="AD6" s="936"/>
      <c r="AE6" s="936"/>
      <c r="AF6" s="936"/>
      <c r="AG6" s="936"/>
      <c r="AH6" s="936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thickBot="1" x14ac:dyDescent="0.3">
      <c r="A8" s="949" t="s">
        <v>2</v>
      </c>
      <c r="B8" s="952" t="s">
        <v>3</v>
      </c>
      <c r="C8" s="955" t="s">
        <v>4</v>
      </c>
      <c r="D8" s="955" t="s">
        <v>5</v>
      </c>
      <c r="E8" s="952" t="s">
        <v>6</v>
      </c>
      <c r="F8" s="937" t="s">
        <v>7</v>
      </c>
      <c r="G8" s="958"/>
      <c r="H8" s="958"/>
      <c r="I8" s="958"/>
      <c r="J8" s="958"/>
      <c r="K8" s="958"/>
      <c r="L8" s="958"/>
      <c r="M8" s="958"/>
      <c r="N8" s="958"/>
      <c r="O8" s="958"/>
      <c r="P8" s="958"/>
      <c r="Q8" s="959"/>
      <c r="R8" s="960" t="s">
        <v>8</v>
      </c>
      <c r="S8" s="961"/>
      <c r="T8" s="961"/>
      <c r="U8" s="962"/>
      <c r="V8" s="943" t="s">
        <v>9</v>
      </c>
      <c r="W8" s="944"/>
      <c r="X8" s="944"/>
      <c r="Y8" s="945"/>
      <c r="Z8" s="943" t="s">
        <v>10</v>
      </c>
      <c r="AA8" s="944"/>
      <c r="AB8" s="944"/>
      <c r="AC8" s="945"/>
      <c r="AD8" s="943" t="s">
        <v>11</v>
      </c>
      <c r="AE8" s="944"/>
      <c r="AF8" s="944"/>
      <c r="AG8" s="945"/>
      <c r="AH8" s="966" t="s">
        <v>12</v>
      </c>
      <c r="AI8" s="924" t="s">
        <v>13</v>
      </c>
      <c r="AJ8" s="924" t="s">
        <v>14</v>
      </c>
    </row>
    <row r="9" spans="1:36" ht="33" customHeight="1" thickBot="1" x14ac:dyDescent="0.3">
      <c r="A9" s="950"/>
      <c r="B9" s="953"/>
      <c r="C9" s="956"/>
      <c r="D9" s="956"/>
      <c r="E9" s="953"/>
      <c r="F9" s="937" t="s">
        <v>15</v>
      </c>
      <c r="G9" s="939"/>
      <c r="H9" s="939"/>
      <c r="I9" s="939"/>
      <c r="J9" s="939"/>
      <c r="K9" s="938"/>
      <c r="L9" s="937" t="s">
        <v>16</v>
      </c>
      <c r="M9" s="939"/>
      <c r="N9" s="939"/>
      <c r="O9" s="939"/>
      <c r="P9" s="939"/>
      <c r="Q9" s="938"/>
      <c r="R9" s="963"/>
      <c r="S9" s="964"/>
      <c r="T9" s="964"/>
      <c r="U9" s="965"/>
      <c r="V9" s="946"/>
      <c r="W9" s="947"/>
      <c r="X9" s="947"/>
      <c r="Y9" s="948"/>
      <c r="Z9" s="946"/>
      <c r="AA9" s="947"/>
      <c r="AB9" s="947"/>
      <c r="AC9" s="948"/>
      <c r="AD9" s="946"/>
      <c r="AE9" s="947"/>
      <c r="AF9" s="947"/>
      <c r="AG9" s="948"/>
      <c r="AH9" s="967"/>
      <c r="AI9" s="925"/>
      <c r="AJ9" s="925"/>
    </row>
    <row r="10" spans="1:36" ht="16.5" thickBot="1" x14ac:dyDescent="0.3">
      <c r="A10" s="950"/>
      <c r="B10" s="953"/>
      <c r="C10" s="956"/>
      <c r="D10" s="956"/>
      <c r="E10" s="953"/>
      <c r="F10" s="940">
        <v>1000.4166666666666</v>
      </c>
      <c r="G10" s="941"/>
      <c r="H10" s="942"/>
      <c r="I10" s="940">
        <v>1000.7916666666666</v>
      </c>
      <c r="J10" s="941"/>
      <c r="K10" s="942"/>
      <c r="L10" s="940">
        <v>1000.4166666666666</v>
      </c>
      <c r="M10" s="941"/>
      <c r="N10" s="942"/>
      <c r="O10" s="940">
        <v>1000.7916666666666</v>
      </c>
      <c r="P10" s="941"/>
      <c r="Q10" s="942"/>
      <c r="R10" s="937" t="s">
        <v>15</v>
      </c>
      <c r="S10" s="938"/>
      <c r="T10" s="937" t="s">
        <v>16</v>
      </c>
      <c r="U10" s="938"/>
      <c r="V10" s="927" t="s">
        <v>15</v>
      </c>
      <c r="W10" s="928"/>
      <c r="X10" s="927" t="s">
        <v>16</v>
      </c>
      <c r="Y10" s="928"/>
      <c r="Z10" s="927" t="s">
        <v>15</v>
      </c>
      <c r="AA10" s="928"/>
      <c r="AB10" s="927" t="s">
        <v>16</v>
      </c>
      <c r="AC10" s="928"/>
      <c r="AD10" s="927" t="s">
        <v>15</v>
      </c>
      <c r="AE10" s="928"/>
      <c r="AF10" s="927" t="s">
        <v>16</v>
      </c>
      <c r="AG10" s="928"/>
      <c r="AH10" s="967"/>
      <c r="AI10" s="925"/>
      <c r="AJ10" s="925"/>
    </row>
    <row r="11" spans="1:36" ht="16.5" thickBot="1" x14ac:dyDescent="0.3">
      <c r="A11" s="951"/>
      <c r="B11" s="954"/>
      <c r="C11" s="957"/>
      <c r="D11" s="957"/>
      <c r="E11" s="954"/>
      <c r="F11" s="264" t="s">
        <v>17</v>
      </c>
      <c r="G11" s="265" t="s">
        <v>18</v>
      </c>
      <c r="H11" s="266" t="s">
        <v>19</v>
      </c>
      <c r="I11" s="264" t="s">
        <v>17</v>
      </c>
      <c r="J11" s="265" t="s">
        <v>18</v>
      </c>
      <c r="K11" s="266" t="s">
        <v>19</v>
      </c>
      <c r="L11" s="264" t="s">
        <v>17</v>
      </c>
      <c r="M11" s="265" t="s">
        <v>18</v>
      </c>
      <c r="N11" s="266" t="s">
        <v>19</v>
      </c>
      <c r="O11" s="264" t="s">
        <v>17</v>
      </c>
      <c r="P11" s="265" t="s">
        <v>18</v>
      </c>
      <c r="Q11" s="266" t="s">
        <v>19</v>
      </c>
      <c r="R11" s="267">
        <v>1000.4166666666666</v>
      </c>
      <c r="S11" s="267">
        <v>1000.7916666666666</v>
      </c>
      <c r="T11" s="267">
        <v>1000.4166666666666</v>
      </c>
      <c r="U11" s="267">
        <v>1000.7916666666666</v>
      </c>
      <c r="V11" s="268">
        <v>1000.4166666666666</v>
      </c>
      <c r="W11" s="268">
        <v>1000.7916666666666</v>
      </c>
      <c r="X11" s="297">
        <v>1000.4166666666666</v>
      </c>
      <c r="Y11" s="298">
        <v>1000.7916666666666</v>
      </c>
      <c r="Z11" s="268">
        <v>1000.4166666666666</v>
      </c>
      <c r="AA11" s="268">
        <v>1000.7916666666666</v>
      </c>
      <c r="AB11" s="268">
        <v>1000.4166666666666</v>
      </c>
      <c r="AC11" s="268">
        <v>1000.7916666666666</v>
      </c>
      <c r="AD11" s="268">
        <v>1000.4166666666666</v>
      </c>
      <c r="AE11" s="268">
        <v>1000.7916666666666</v>
      </c>
      <c r="AF11" s="268">
        <v>1000.4166666666666</v>
      </c>
      <c r="AG11" s="272">
        <v>1000.7916666666666</v>
      </c>
      <c r="AH11" s="968"/>
      <c r="AI11" s="926"/>
      <c r="AJ11" s="926"/>
    </row>
    <row r="12" spans="1:36" ht="18.75" x14ac:dyDescent="0.25">
      <c r="A12" s="919">
        <v>1</v>
      </c>
      <c r="B12" s="920" t="s">
        <v>20</v>
      </c>
      <c r="C12" s="921" t="s">
        <v>673</v>
      </c>
      <c r="D12" s="916">
        <f>(400+400)*0.9</f>
        <v>720</v>
      </c>
      <c r="E12" s="299" t="s">
        <v>580</v>
      </c>
      <c r="F12" s="299">
        <v>18</v>
      </c>
      <c r="G12" s="299">
        <v>13</v>
      </c>
      <c r="H12" s="299">
        <v>1</v>
      </c>
      <c r="I12" s="299">
        <v>26</v>
      </c>
      <c r="J12" s="299">
        <v>6</v>
      </c>
      <c r="K12" s="299">
        <v>2</v>
      </c>
      <c r="L12" s="299">
        <v>13</v>
      </c>
      <c r="M12" s="299">
        <v>7</v>
      </c>
      <c r="N12" s="299">
        <v>3</v>
      </c>
      <c r="O12" s="299">
        <v>20</v>
      </c>
      <c r="P12" s="299">
        <v>19</v>
      </c>
      <c r="Q12" s="299">
        <v>5</v>
      </c>
      <c r="R12" s="300">
        <v>397</v>
      </c>
      <c r="S12" s="300">
        <v>396</v>
      </c>
      <c r="T12" s="300">
        <v>400</v>
      </c>
      <c r="U12" s="300">
        <v>395</v>
      </c>
      <c r="V12" s="301">
        <f t="shared" ref="V12:V75" si="0">IF(AND(F12=0,G12=0,H12=0),0,IF(AND(F12=0,G12=0),H12,IF(AND(F12=0,H12=0),G12,IF(AND(G12=0,H12=0),F12,IF(F12=0,(G12+H12)/2,IF(G12=0,(F12+H12)/2,IF(H12=0,(F12+G12)/2,(F12+G12+H12)/3)))))))</f>
        <v>10.666666666666666</v>
      </c>
      <c r="W12" s="301">
        <f t="shared" ref="W12:W75" si="1">IF(AND(I12=0,J12=0,K12=0),0,IF(AND(I12=0,J12=0),K12,IF(AND(I12=0,K12=0),J12,IF(AND(J12=0,K12=0),I12,IF(I12=0,(J12+K12)/2,IF(J12=0,(I12+K12)/2,IF(K12=0,(I12+J12)/2,(I12+J12+K12)/3)))))))</f>
        <v>11.333333333333334</v>
      </c>
      <c r="X12" s="301">
        <f t="shared" ref="X12:X75" si="2">IF(AND(L12=0,M12=0,N12=0),0,IF(AND(L12=0,M12=0),N12,IF(AND(L12=0,N12=0),M12,IF(AND(M12=0,N12=0),L12,IF(L12=0,(M12+N12)/2,IF(M12=0,(L12+N12)/2,IF(N12=0,(L12+M12)/2,(L12+M12+N12)/3)))))))</f>
        <v>7.666666666666667</v>
      </c>
      <c r="Y12" s="302">
        <f t="shared" ref="Y12:Y75" si="3">IF(AND(O12=0,P12=0,Q12=0),0,IF(AND(O12=0,P12=0),Q12,IF(AND(O12=0,Q12=0),P12,IF(AND(P12=0,Q12=0),O12,IF(O12=0,(P12+Q12)/2,IF(P12=0,(O12+Q12)/2,IF(Q12=0,(O12+P12)/2,(O12+P12+Q12)/3)))))))</f>
        <v>14.666666666666666</v>
      </c>
      <c r="Z12" s="906">
        <f>SUM(V12:V23)</f>
        <v>229.33333333333331</v>
      </c>
      <c r="AA12" s="878">
        <f>SUM(W12:W23)</f>
        <v>253.33333333333331</v>
      </c>
      <c r="AB12" s="878">
        <f>SUM(X12:X23)</f>
        <v>228.66666666666663</v>
      </c>
      <c r="AC12" s="878">
        <f>SUM(Y12:Y23)</f>
        <v>319.66666666666663</v>
      </c>
      <c r="AD12" s="878">
        <f>Z12*0.38*0.9*SQRT(3)</f>
        <v>135.84820893924217</v>
      </c>
      <c r="AE12" s="878">
        <f t="shared" ref="AE12:AG12" si="4">AA12*0.38*0.9*SQRT(3)</f>
        <v>150.06488196776752</v>
      </c>
      <c r="AF12" s="878">
        <f t="shared" si="4"/>
        <v>135.45330135511645</v>
      </c>
      <c r="AG12" s="878">
        <f t="shared" si="4"/>
        <v>189.35818658827503</v>
      </c>
      <c r="AH12" s="878">
        <f>MAX(Z12:AC23)</f>
        <v>319.66666666666663</v>
      </c>
      <c r="AI12" s="882">
        <f>AH12*0.38*0.9*SQRT(3)</f>
        <v>189.35818658827503</v>
      </c>
      <c r="AJ12" s="882">
        <f>D12-AI12</f>
        <v>530.64181341172502</v>
      </c>
    </row>
    <row r="13" spans="1:36" ht="18.75" x14ac:dyDescent="0.25">
      <c r="A13" s="908"/>
      <c r="B13" s="911"/>
      <c r="C13" s="922"/>
      <c r="D13" s="917"/>
      <c r="E13" s="276" t="s">
        <v>581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0</v>
      </c>
      <c r="M13" s="276">
        <v>0</v>
      </c>
      <c r="N13" s="276">
        <v>0</v>
      </c>
      <c r="O13" s="276">
        <v>17</v>
      </c>
      <c r="P13" s="276">
        <v>20</v>
      </c>
      <c r="Q13" s="276">
        <v>34</v>
      </c>
      <c r="R13" s="303"/>
      <c r="S13" s="303"/>
      <c r="T13" s="303"/>
      <c r="U13" s="303"/>
      <c r="V13" s="288">
        <f t="shared" si="0"/>
        <v>0</v>
      </c>
      <c r="W13" s="288">
        <f t="shared" si="1"/>
        <v>0</v>
      </c>
      <c r="X13" s="288">
        <f t="shared" si="2"/>
        <v>0</v>
      </c>
      <c r="Y13" s="289">
        <f t="shared" si="3"/>
        <v>23.666666666666668</v>
      </c>
      <c r="Z13" s="898"/>
      <c r="AA13" s="879"/>
      <c r="AB13" s="879"/>
      <c r="AC13" s="879"/>
      <c r="AD13" s="879"/>
      <c r="AE13" s="879"/>
      <c r="AF13" s="879"/>
      <c r="AG13" s="879"/>
      <c r="AH13" s="879"/>
      <c r="AI13" s="883"/>
      <c r="AJ13" s="883"/>
    </row>
    <row r="14" spans="1:36" ht="18.75" x14ac:dyDescent="0.25">
      <c r="A14" s="908"/>
      <c r="B14" s="911"/>
      <c r="C14" s="922"/>
      <c r="D14" s="917"/>
      <c r="E14" s="280" t="s">
        <v>582</v>
      </c>
      <c r="F14" s="280">
        <v>63</v>
      </c>
      <c r="G14" s="280">
        <v>56</v>
      </c>
      <c r="H14" s="280">
        <v>31</v>
      </c>
      <c r="I14" s="280">
        <v>98</v>
      </c>
      <c r="J14" s="280">
        <v>22</v>
      </c>
      <c r="K14" s="280">
        <v>54</v>
      </c>
      <c r="L14" s="280">
        <v>72</v>
      </c>
      <c r="M14" s="280">
        <v>75</v>
      </c>
      <c r="N14" s="280">
        <v>28</v>
      </c>
      <c r="O14" s="280">
        <v>128</v>
      </c>
      <c r="P14" s="280">
        <v>64</v>
      </c>
      <c r="Q14" s="280">
        <v>50</v>
      </c>
      <c r="R14" s="292"/>
      <c r="S14" s="292"/>
      <c r="T14" s="292"/>
      <c r="U14" s="292"/>
      <c r="V14" s="288">
        <f t="shared" si="0"/>
        <v>50</v>
      </c>
      <c r="W14" s="288">
        <f t="shared" si="1"/>
        <v>58</v>
      </c>
      <c r="X14" s="288">
        <f t="shared" si="2"/>
        <v>58.333333333333336</v>
      </c>
      <c r="Y14" s="289">
        <f t="shared" si="3"/>
        <v>80.666666666666671</v>
      </c>
      <c r="Z14" s="898"/>
      <c r="AA14" s="879"/>
      <c r="AB14" s="879"/>
      <c r="AC14" s="879"/>
      <c r="AD14" s="879"/>
      <c r="AE14" s="879"/>
      <c r="AF14" s="879"/>
      <c r="AG14" s="879"/>
      <c r="AH14" s="879"/>
      <c r="AI14" s="883"/>
      <c r="AJ14" s="883"/>
    </row>
    <row r="15" spans="1:36" ht="18.75" x14ac:dyDescent="0.25">
      <c r="A15" s="908"/>
      <c r="B15" s="911"/>
      <c r="C15" s="922"/>
      <c r="D15" s="917"/>
      <c r="E15" s="276" t="s">
        <v>583</v>
      </c>
      <c r="F15" s="276">
        <v>47</v>
      </c>
      <c r="G15" s="276">
        <v>60</v>
      </c>
      <c r="H15" s="276">
        <v>41</v>
      </c>
      <c r="I15" s="276">
        <v>83</v>
      </c>
      <c r="J15" s="276">
        <v>69</v>
      </c>
      <c r="K15" s="276">
        <v>51</v>
      </c>
      <c r="L15" s="276">
        <v>83</v>
      </c>
      <c r="M15" s="276">
        <v>47</v>
      </c>
      <c r="N15" s="276">
        <v>44</v>
      </c>
      <c r="O15" s="276">
        <v>92</v>
      </c>
      <c r="P15" s="276">
        <v>77</v>
      </c>
      <c r="Q15" s="276">
        <v>84</v>
      </c>
      <c r="R15" s="303"/>
      <c r="S15" s="303"/>
      <c r="T15" s="303"/>
      <c r="U15" s="303"/>
      <c r="V15" s="288">
        <f t="shared" si="0"/>
        <v>49.333333333333336</v>
      </c>
      <c r="W15" s="288">
        <f t="shared" si="1"/>
        <v>67.666666666666671</v>
      </c>
      <c r="X15" s="288">
        <f t="shared" si="2"/>
        <v>58</v>
      </c>
      <c r="Y15" s="289">
        <f t="shared" si="3"/>
        <v>84.333333333333329</v>
      </c>
      <c r="Z15" s="898"/>
      <c r="AA15" s="879"/>
      <c r="AB15" s="879"/>
      <c r="AC15" s="879"/>
      <c r="AD15" s="879"/>
      <c r="AE15" s="879"/>
      <c r="AF15" s="879"/>
      <c r="AG15" s="879"/>
      <c r="AH15" s="879"/>
      <c r="AI15" s="883"/>
      <c r="AJ15" s="883"/>
    </row>
    <row r="16" spans="1:36" ht="18.75" x14ac:dyDescent="0.25">
      <c r="A16" s="908"/>
      <c r="B16" s="911"/>
      <c r="C16" s="922"/>
      <c r="D16" s="917"/>
      <c r="E16" s="280" t="s">
        <v>584</v>
      </c>
      <c r="F16" s="280">
        <v>60</v>
      </c>
      <c r="G16" s="280">
        <v>13</v>
      </c>
      <c r="H16" s="280">
        <v>45</v>
      </c>
      <c r="I16" s="280">
        <v>81</v>
      </c>
      <c r="J16" s="280">
        <v>39</v>
      </c>
      <c r="K16" s="280">
        <v>45</v>
      </c>
      <c r="L16" s="280">
        <v>39</v>
      </c>
      <c r="M16" s="280">
        <v>10</v>
      </c>
      <c r="N16" s="280">
        <v>25</v>
      </c>
      <c r="O16" s="280">
        <v>96</v>
      </c>
      <c r="P16" s="280">
        <v>38</v>
      </c>
      <c r="Q16" s="280">
        <v>50</v>
      </c>
      <c r="R16" s="292"/>
      <c r="S16" s="292"/>
      <c r="T16" s="292"/>
      <c r="U16" s="292"/>
      <c r="V16" s="288">
        <f t="shared" si="0"/>
        <v>39.333333333333336</v>
      </c>
      <c r="W16" s="288">
        <f t="shared" si="1"/>
        <v>55</v>
      </c>
      <c r="X16" s="288">
        <f t="shared" si="2"/>
        <v>24.666666666666668</v>
      </c>
      <c r="Y16" s="289">
        <f t="shared" si="3"/>
        <v>61.333333333333336</v>
      </c>
      <c r="Z16" s="898"/>
      <c r="AA16" s="879"/>
      <c r="AB16" s="879"/>
      <c r="AC16" s="879"/>
      <c r="AD16" s="879"/>
      <c r="AE16" s="879"/>
      <c r="AF16" s="879"/>
      <c r="AG16" s="879"/>
      <c r="AH16" s="879"/>
      <c r="AI16" s="883"/>
      <c r="AJ16" s="883"/>
    </row>
    <row r="17" spans="1:36" ht="18.75" x14ac:dyDescent="0.25">
      <c r="A17" s="908"/>
      <c r="B17" s="911"/>
      <c r="C17" s="922"/>
      <c r="D17" s="917"/>
      <c r="E17" s="276" t="s">
        <v>585</v>
      </c>
      <c r="F17" s="276">
        <v>18</v>
      </c>
      <c r="G17" s="276">
        <v>19</v>
      </c>
      <c r="H17" s="276">
        <v>34</v>
      </c>
      <c r="I17" s="276">
        <v>27</v>
      </c>
      <c r="J17" s="276">
        <v>13</v>
      </c>
      <c r="K17" s="276">
        <v>14</v>
      </c>
      <c r="L17" s="276">
        <v>20</v>
      </c>
      <c r="M17" s="276">
        <v>7</v>
      </c>
      <c r="N17" s="276">
        <v>11</v>
      </c>
      <c r="O17" s="276">
        <v>28</v>
      </c>
      <c r="P17" s="276">
        <v>14</v>
      </c>
      <c r="Q17" s="276">
        <v>23</v>
      </c>
      <c r="R17" s="303"/>
      <c r="S17" s="303"/>
      <c r="T17" s="303"/>
      <c r="U17" s="303"/>
      <c r="V17" s="288">
        <f t="shared" si="0"/>
        <v>23.666666666666668</v>
      </c>
      <c r="W17" s="288">
        <f t="shared" si="1"/>
        <v>18</v>
      </c>
      <c r="X17" s="288">
        <f t="shared" si="2"/>
        <v>12.666666666666666</v>
      </c>
      <c r="Y17" s="289">
        <f t="shared" si="3"/>
        <v>21.666666666666668</v>
      </c>
      <c r="Z17" s="898"/>
      <c r="AA17" s="879"/>
      <c r="AB17" s="879"/>
      <c r="AC17" s="879"/>
      <c r="AD17" s="879"/>
      <c r="AE17" s="879"/>
      <c r="AF17" s="879"/>
      <c r="AG17" s="879"/>
      <c r="AH17" s="879"/>
      <c r="AI17" s="883"/>
      <c r="AJ17" s="883"/>
    </row>
    <row r="18" spans="1:36" ht="18.75" x14ac:dyDescent="0.25">
      <c r="A18" s="908"/>
      <c r="B18" s="911"/>
      <c r="C18" s="922"/>
      <c r="D18" s="917"/>
      <c r="E18" s="280" t="s">
        <v>586</v>
      </c>
      <c r="F18" s="280">
        <v>40</v>
      </c>
      <c r="G18" s="280">
        <v>38</v>
      </c>
      <c r="H18" s="280">
        <v>41</v>
      </c>
      <c r="I18" s="280">
        <v>2</v>
      </c>
      <c r="J18" s="280">
        <v>1</v>
      </c>
      <c r="K18" s="280">
        <v>8</v>
      </c>
      <c r="L18" s="280">
        <v>57</v>
      </c>
      <c r="M18" s="280">
        <v>38</v>
      </c>
      <c r="N18" s="280">
        <v>52</v>
      </c>
      <c r="O18" s="280">
        <v>11</v>
      </c>
      <c r="P18" s="280">
        <v>10</v>
      </c>
      <c r="Q18" s="280">
        <v>12</v>
      </c>
      <c r="R18" s="292"/>
      <c r="S18" s="292"/>
      <c r="T18" s="292"/>
      <c r="U18" s="292"/>
      <c r="V18" s="288">
        <f t="shared" si="0"/>
        <v>39.666666666666664</v>
      </c>
      <c r="W18" s="288">
        <f t="shared" si="1"/>
        <v>3.6666666666666665</v>
      </c>
      <c r="X18" s="288">
        <f t="shared" si="2"/>
        <v>49</v>
      </c>
      <c r="Y18" s="289">
        <f t="shared" si="3"/>
        <v>11</v>
      </c>
      <c r="Z18" s="898"/>
      <c r="AA18" s="879"/>
      <c r="AB18" s="879"/>
      <c r="AC18" s="879"/>
      <c r="AD18" s="879"/>
      <c r="AE18" s="879"/>
      <c r="AF18" s="879"/>
      <c r="AG18" s="879"/>
      <c r="AH18" s="879"/>
      <c r="AI18" s="883"/>
      <c r="AJ18" s="883"/>
    </row>
    <row r="19" spans="1:36" ht="18.75" x14ac:dyDescent="0.25">
      <c r="A19" s="908"/>
      <c r="B19" s="911"/>
      <c r="C19" s="922"/>
      <c r="D19" s="917"/>
      <c r="E19" s="276" t="s">
        <v>587</v>
      </c>
      <c r="F19" s="276">
        <v>16</v>
      </c>
      <c r="G19" s="276">
        <v>4</v>
      </c>
      <c r="H19" s="276">
        <v>16</v>
      </c>
      <c r="I19" s="276">
        <v>24</v>
      </c>
      <c r="J19" s="276">
        <v>8</v>
      </c>
      <c r="K19" s="276">
        <v>25</v>
      </c>
      <c r="L19" s="276">
        <v>9</v>
      </c>
      <c r="M19" s="276">
        <v>15</v>
      </c>
      <c r="N19" s="276">
        <v>5</v>
      </c>
      <c r="O19" s="276">
        <v>4</v>
      </c>
      <c r="P19" s="276">
        <v>9</v>
      </c>
      <c r="Q19" s="276">
        <v>6</v>
      </c>
      <c r="R19" s="303"/>
      <c r="S19" s="303"/>
      <c r="T19" s="303"/>
      <c r="U19" s="303"/>
      <c r="V19" s="288">
        <f t="shared" si="0"/>
        <v>12</v>
      </c>
      <c r="W19" s="288">
        <f t="shared" si="1"/>
        <v>19</v>
      </c>
      <c r="X19" s="288">
        <f t="shared" si="2"/>
        <v>9.6666666666666661</v>
      </c>
      <c r="Y19" s="289">
        <f t="shared" si="3"/>
        <v>6.333333333333333</v>
      </c>
      <c r="Z19" s="898"/>
      <c r="AA19" s="879"/>
      <c r="AB19" s="879"/>
      <c r="AC19" s="879"/>
      <c r="AD19" s="879"/>
      <c r="AE19" s="879"/>
      <c r="AF19" s="879"/>
      <c r="AG19" s="879"/>
      <c r="AH19" s="879"/>
      <c r="AI19" s="883"/>
      <c r="AJ19" s="883"/>
    </row>
    <row r="20" spans="1:36" ht="18.75" x14ac:dyDescent="0.25">
      <c r="A20" s="908"/>
      <c r="B20" s="911"/>
      <c r="C20" s="922"/>
      <c r="D20" s="917"/>
      <c r="E20" s="280" t="s">
        <v>588</v>
      </c>
      <c r="F20" s="280">
        <v>4</v>
      </c>
      <c r="G20" s="280">
        <v>5</v>
      </c>
      <c r="H20" s="280">
        <v>5</v>
      </c>
      <c r="I20" s="280">
        <v>25</v>
      </c>
      <c r="J20" s="280">
        <v>22</v>
      </c>
      <c r="K20" s="280">
        <v>15</v>
      </c>
      <c r="L20" s="280">
        <v>12</v>
      </c>
      <c r="M20" s="280">
        <v>8</v>
      </c>
      <c r="N20" s="280">
        <v>6</v>
      </c>
      <c r="O20" s="280">
        <v>10</v>
      </c>
      <c r="P20" s="280">
        <v>14</v>
      </c>
      <c r="Q20" s="280">
        <v>24</v>
      </c>
      <c r="R20" s="292"/>
      <c r="S20" s="292"/>
      <c r="T20" s="292"/>
      <c r="U20" s="292"/>
      <c r="V20" s="288">
        <f t="shared" si="0"/>
        <v>4.666666666666667</v>
      </c>
      <c r="W20" s="288">
        <f t="shared" si="1"/>
        <v>20.666666666666668</v>
      </c>
      <c r="X20" s="288">
        <f t="shared" si="2"/>
        <v>8.6666666666666661</v>
      </c>
      <c r="Y20" s="289">
        <f t="shared" si="3"/>
        <v>16</v>
      </c>
      <c r="Z20" s="898"/>
      <c r="AA20" s="879"/>
      <c r="AB20" s="879"/>
      <c r="AC20" s="879"/>
      <c r="AD20" s="879"/>
      <c r="AE20" s="879"/>
      <c r="AF20" s="879"/>
      <c r="AG20" s="879"/>
      <c r="AH20" s="879"/>
      <c r="AI20" s="883"/>
      <c r="AJ20" s="883"/>
    </row>
    <row r="21" spans="1:36" ht="18.75" x14ac:dyDescent="0.25">
      <c r="A21" s="908"/>
      <c r="B21" s="911"/>
      <c r="C21" s="922"/>
      <c r="D21" s="917"/>
      <c r="E21" s="276" t="s">
        <v>589</v>
      </c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303"/>
      <c r="S21" s="303"/>
      <c r="T21" s="303"/>
      <c r="U21" s="303"/>
      <c r="V21" s="288">
        <f t="shared" si="0"/>
        <v>0</v>
      </c>
      <c r="W21" s="288">
        <f t="shared" si="1"/>
        <v>0</v>
      </c>
      <c r="X21" s="288">
        <f t="shared" si="2"/>
        <v>0</v>
      </c>
      <c r="Y21" s="289">
        <f t="shared" si="3"/>
        <v>0</v>
      </c>
      <c r="Z21" s="898"/>
      <c r="AA21" s="879"/>
      <c r="AB21" s="879"/>
      <c r="AC21" s="879"/>
      <c r="AD21" s="879"/>
      <c r="AE21" s="879"/>
      <c r="AF21" s="879"/>
      <c r="AG21" s="879"/>
      <c r="AH21" s="879"/>
      <c r="AI21" s="883"/>
      <c r="AJ21" s="883"/>
    </row>
    <row r="22" spans="1:36" ht="18.75" x14ac:dyDescent="0.25">
      <c r="A22" s="908"/>
      <c r="B22" s="911"/>
      <c r="C22" s="922"/>
      <c r="D22" s="917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92"/>
      <c r="S22" s="292"/>
      <c r="T22" s="292"/>
      <c r="U22" s="292"/>
      <c r="V22" s="288">
        <f t="shared" si="0"/>
        <v>0</v>
      </c>
      <c r="W22" s="288">
        <f t="shared" si="1"/>
        <v>0</v>
      </c>
      <c r="X22" s="288">
        <f t="shared" si="2"/>
        <v>0</v>
      </c>
      <c r="Y22" s="289">
        <f t="shared" si="3"/>
        <v>0</v>
      </c>
      <c r="Z22" s="898"/>
      <c r="AA22" s="879"/>
      <c r="AB22" s="879"/>
      <c r="AC22" s="879"/>
      <c r="AD22" s="879"/>
      <c r="AE22" s="879"/>
      <c r="AF22" s="879"/>
      <c r="AG22" s="879"/>
      <c r="AH22" s="879"/>
      <c r="AI22" s="883"/>
      <c r="AJ22" s="883"/>
    </row>
    <row r="23" spans="1:36" ht="19.5" thickBot="1" x14ac:dyDescent="0.3">
      <c r="A23" s="909"/>
      <c r="B23" s="912"/>
      <c r="C23" s="923"/>
      <c r="D23" s="918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93"/>
      <c r="S23" s="293"/>
      <c r="T23" s="293"/>
      <c r="U23" s="293"/>
      <c r="V23" s="294">
        <f t="shared" si="0"/>
        <v>0</v>
      </c>
      <c r="W23" s="294">
        <f t="shared" si="1"/>
        <v>0</v>
      </c>
      <c r="X23" s="294">
        <f t="shared" si="2"/>
        <v>0</v>
      </c>
      <c r="Y23" s="295">
        <f t="shared" si="3"/>
        <v>0</v>
      </c>
      <c r="Z23" s="899"/>
      <c r="AA23" s="880"/>
      <c r="AB23" s="880"/>
      <c r="AC23" s="880"/>
      <c r="AD23" s="880"/>
      <c r="AE23" s="880"/>
      <c r="AF23" s="880"/>
      <c r="AG23" s="880"/>
      <c r="AH23" s="880"/>
      <c r="AI23" s="884"/>
      <c r="AJ23" s="884"/>
    </row>
    <row r="24" spans="1:36" ht="18.75" x14ac:dyDescent="0.25">
      <c r="A24" s="907">
        <v>2</v>
      </c>
      <c r="B24" s="910" t="s">
        <v>671</v>
      </c>
      <c r="C24" s="913">
        <v>1000.1</v>
      </c>
      <c r="D24" s="916">
        <f>(1000+1000)*0.9</f>
        <v>1800</v>
      </c>
      <c r="E24" s="273" t="s">
        <v>590</v>
      </c>
      <c r="F24" s="273"/>
      <c r="G24" s="273"/>
      <c r="H24" s="273"/>
      <c r="I24" s="273"/>
      <c r="J24" s="273"/>
      <c r="K24" s="273"/>
      <c r="L24" s="273">
        <v>0</v>
      </c>
      <c r="M24" s="273">
        <v>0</v>
      </c>
      <c r="N24" s="273">
        <v>0</v>
      </c>
      <c r="O24" s="273">
        <v>0</v>
      </c>
      <c r="P24" s="273">
        <v>0</v>
      </c>
      <c r="Q24" s="273">
        <v>0</v>
      </c>
      <c r="R24" s="304">
        <v>394</v>
      </c>
      <c r="S24" s="304">
        <v>394</v>
      </c>
      <c r="T24" s="304">
        <v>398</v>
      </c>
      <c r="U24" s="304">
        <v>392</v>
      </c>
      <c r="V24" s="286">
        <f t="shared" si="0"/>
        <v>0</v>
      </c>
      <c r="W24" s="286">
        <f t="shared" si="1"/>
        <v>0</v>
      </c>
      <c r="X24" s="286">
        <f t="shared" si="2"/>
        <v>0</v>
      </c>
      <c r="Y24" s="287">
        <f t="shared" si="3"/>
        <v>0</v>
      </c>
      <c r="Z24" s="897">
        <f>SUM(V24:V43)</f>
        <v>319.66666666666663</v>
      </c>
      <c r="AA24" s="881">
        <f t="shared" ref="AA24:AB24" si="5">SUM(W24:W43)</f>
        <v>192</v>
      </c>
      <c r="AB24" s="881">
        <f t="shared" si="5"/>
        <v>503.66666666666663</v>
      </c>
      <c r="AC24" s="881">
        <f>SUM(Y24:Y43)</f>
        <v>397.33333333333326</v>
      </c>
      <c r="AD24" s="878">
        <f t="shared" ref="AD24:AG51" si="6">Z24*0.38*0.9*SQRT(3)</f>
        <v>189.35818658827503</v>
      </c>
      <c r="AE24" s="878">
        <f t="shared" si="6"/>
        <v>113.73338422820278</v>
      </c>
      <c r="AF24" s="878">
        <f t="shared" si="6"/>
        <v>298.35267980696938</v>
      </c>
      <c r="AG24" s="878">
        <f t="shared" si="6"/>
        <v>235.36492013891953</v>
      </c>
      <c r="AH24" s="881">
        <f>MAX(Z24:AC43)</f>
        <v>503.66666666666663</v>
      </c>
      <c r="AI24" s="882">
        <f t="shared" ref="AI24" si="7">AH24*0.38*0.9*SQRT(3)</f>
        <v>298.35267980696938</v>
      </c>
      <c r="AJ24" s="882">
        <f>D24-AI24</f>
        <v>1501.6473201930307</v>
      </c>
    </row>
    <row r="25" spans="1:36" ht="18.75" x14ac:dyDescent="0.25">
      <c r="A25" s="908"/>
      <c r="B25" s="911"/>
      <c r="C25" s="914"/>
      <c r="D25" s="917"/>
      <c r="E25" s="276" t="s">
        <v>591</v>
      </c>
      <c r="F25" s="276">
        <v>17</v>
      </c>
      <c r="G25" s="276">
        <v>28</v>
      </c>
      <c r="H25" s="276">
        <v>12</v>
      </c>
      <c r="I25" s="276">
        <v>6</v>
      </c>
      <c r="J25" s="276">
        <v>6</v>
      </c>
      <c r="K25" s="276">
        <v>14</v>
      </c>
      <c r="L25" s="276">
        <v>52</v>
      </c>
      <c r="M25" s="276">
        <v>52</v>
      </c>
      <c r="N25" s="276">
        <v>33</v>
      </c>
      <c r="O25" s="276">
        <v>43</v>
      </c>
      <c r="P25" s="276">
        <v>30</v>
      </c>
      <c r="Q25" s="276">
        <v>35</v>
      </c>
      <c r="R25" s="303"/>
      <c r="S25" s="303"/>
      <c r="T25" s="303"/>
      <c r="U25" s="303"/>
      <c r="V25" s="288">
        <f t="shared" si="0"/>
        <v>19</v>
      </c>
      <c r="W25" s="288">
        <f t="shared" si="1"/>
        <v>8.6666666666666661</v>
      </c>
      <c r="X25" s="288">
        <f t="shared" si="2"/>
        <v>45.666666666666664</v>
      </c>
      <c r="Y25" s="289">
        <f t="shared" si="3"/>
        <v>36</v>
      </c>
      <c r="Z25" s="898"/>
      <c r="AA25" s="879"/>
      <c r="AB25" s="879"/>
      <c r="AC25" s="879"/>
      <c r="AD25" s="879"/>
      <c r="AE25" s="879"/>
      <c r="AF25" s="879"/>
      <c r="AG25" s="879"/>
      <c r="AH25" s="879"/>
      <c r="AI25" s="883"/>
      <c r="AJ25" s="883"/>
    </row>
    <row r="26" spans="1:36" ht="18.75" x14ac:dyDescent="0.25">
      <c r="A26" s="908"/>
      <c r="B26" s="911"/>
      <c r="C26" s="914"/>
      <c r="D26" s="917"/>
      <c r="E26" s="280" t="s">
        <v>592</v>
      </c>
      <c r="F26" s="280">
        <v>38</v>
      </c>
      <c r="G26" s="280">
        <v>66</v>
      </c>
      <c r="H26" s="280">
        <v>75</v>
      </c>
      <c r="I26" s="280">
        <v>16</v>
      </c>
      <c r="J26" s="280">
        <v>25</v>
      </c>
      <c r="K26" s="280">
        <v>39</v>
      </c>
      <c r="L26" s="280">
        <v>75</v>
      </c>
      <c r="M26" s="280">
        <v>82</v>
      </c>
      <c r="N26" s="280">
        <v>93</v>
      </c>
      <c r="O26" s="280">
        <v>31</v>
      </c>
      <c r="P26" s="280">
        <v>39</v>
      </c>
      <c r="Q26" s="280">
        <v>43</v>
      </c>
      <c r="R26" s="303"/>
      <c r="S26" s="303"/>
      <c r="T26" s="303"/>
      <c r="U26" s="303"/>
      <c r="V26" s="288">
        <f t="shared" si="0"/>
        <v>59.666666666666664</v>
      </c>
      <c r="W26" s="288">
        <f t="shared" si="1"/>
        <v>26.666666666666668</v>
      </c>
      <c r="X26" s="288">
        <f t="shared" si="2"/>
        <v>83.333333333333329</v>
      </c>
      <c r="Y26" s="289">
        <f t="shared" si="3"/>
        <v>37.666666666666664</v>
      </c>
      <c r="Z26" s="898"/>
      <c r="AA26" s="879"/>
      <c r="AB26" s="879"/>
      <c r="AC26" s="879"/>
      <c r="AD26" s="879"/>
      <c r="AE26" s="879"/>
      <c r="AF26" s="879"/>
      <c r="AG26" s="879"/>
      <c r="AH26" s="879"/>
      <c r="AI26" s="883"/>
      <c r="AJ26" s="883"/>
    </row>
    <row r="27" spans="1:36" ht="18.75" x14ac:dyDescent="0.25">
      <c r="A27" s="908"/>
      <c r="B27" s="911"/>
      <c r="C27" s="914"/>
      <c r="D27" s="917"/>
      <c r="E27" s="276" t="s">
        <v>594</v>
      </c>
      <c r="F27" s="276"/>
      <c r="G27" s="276"/>
      <c r="H27" s="276"/>
      <c r="I27" s="276"/>
      <c r="J27" s="276"/>
      <c r="K27" s="276"/>
      <c r="L27" s="276">
        <v>0</v>
      </c>
      <c r="M27" s="276">
        <v>0</v>
      </c>
      <c r="N27" s="276">
        <v>0</v>
      </c>
      <c r="O27" s="276">
        <v>0</v>
      </c>
      <c r="P27" s="276">
        <v>0</v>
      </c>
      <c r="Q27" s="276">
        <v>0</v>
      </c>
      <c r="R27" s="303"/>
      <c r="S27" s="303"/>
      <c r="T27" s="303"/>
      <c r="U27" s="303"/>
      <c r="V27" s="288">
        <f t="shared" si="0"/>
        <v>0</v>
      </c>
      <c r="W27" s="288">
        <f t="shared" si="1"/>
        <v>0</v>
      </c>
      <c r="X27" s="288">
        <f t="shared" si="2"/>
        <v>0</v>
      </c>
      <c r="Y27" s="289">
        <f t="shared" si="3"/>
        <v>0</v>
      </c>
      <c r="Z27" s="898"/>
      <c r="AA27" s="879"/>
      <c r="AB27" s="879"/>
      <c r="AC27" s="879"/>
      <c r="AD27" s="879"/>
      <c r="AE27" s="879"/>
      <c r="AF27" s="879"/>
      <c r="AG27" s="879"/>
      <c r="AH27" s="879"/>
      <c r="AI27" s="883"/>
      <c r="AJ27" s="883"/>
    </row>
    <row r="28" spans="1:36" ht="18.75" x14ac:dyDescent="0.25">
      <c r="A28" s="908"/>
      <c r="B28" s="911"/>
      <c r="C28" s="914"/>
      <c r="D28" s="917"/>
      <c r="E28" s="280" t="s">
        <v>595</v>
      </c>
      <c r="F28" s="280">
        <v>0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v>0</v>
      </c>
      <c r="O28" s="280">
        <v>0</v>
      </c>
      <c r="P28" s="280">
        <v>0</v>
      </c>
      <c r="Q28" s="280">
        <v>0</v>
      </c>
      <c r="R28" s="303"/>
      <c r="S28" s="303"/>
      <c r="T28" s="303"/>
      <c r="U28" s="303"/>
      <c r="V28" s="288">
        <f t="shared" si="0"/>
        <v>0</v>
      </c>
      <c r="W28" s="288">
        <f t="shared" si="1"/>
        <v>0</v>
      </c>
      <c r="X28" s="288">
        <f t="shared" si="2"/>
        <v>0</v>
      </c>
      <c r="Y28" s="289">
        <f t="shared" si="3"/>
        <v>0</v>
      </c>
      <c r="Z28" s="898"/>
      <c r="AA28" s="879"/>
      <c r="AB28" s="879"/>
      <c r="AC28" s="879"/>
      <c r="AD28" s="879"/>
      <c r="AE28" s="879"/>
      <c r="AF28" s="879"/>
      <c r="AG28" s="879"/>
      <c r="AH28" s="879"/>
      <c r="AI28" s="883"/>
      <c r="AJ28" s="883"/>
    </row>
    <row r="29" spans="1:36" ht="18.75" x14ac:dyDescent="0.25">
      <c r="A29" s="908"/>
      <c r="B29" s="911"/>
      <c r="C29" s="914"/>
      <c r="D29" s="917"/>
      <c r="E29" s="276" t="s">
        <v>342</v>
      </c>
      <c r="F29" s="276">
        <v>0</v>
      </c>
      <c r="G29" s="276">
        <v>1</v>
      </c>
      <c r="H29" s="276">
        <v>1</v>
      </c>
      <c r="I29" s="276">
        <v>0</v>
      </c>
      <c r="J29" s="276">
        <v>0</v>
      </c>
      <c r="K29" s="276">
        <v>1</v>
      </c>
      <c r="L29" s="276">
        <v>3</v>
      </c>
      <c r="M29" s="276">
        <v>1</v>
      </c>
      <c r="N29" s="276">
        <v>1</v>
      </c>
      <c r="O29" s="276">
        <v>2</v>
      </c>
      <c r="P29" s="276">
        <v>0</v>
      </c>
      <c r="Q29" s="276">
        <v>0</v>
      </c>
      <c r="R29" s="303"/>
      <c r="S29" s="303"/>
      <c r="T29" s="303"/>
      <c r="U29" s="303"/>
      <c r="V29" s="288">
        <f t="shared" si="0"/>
        <v>1</v>
      </c>
      <c r="W29" s="288">
        <f t="shared" si="1"/>
        <v>1</v>
      </c>
      <c r="X29" s="288">
        <f t="shared" si="2"/>
        <v>1.6666666666666667</v>
      </c>
      <c r="Y29" s="289">
        <f t="shared" si="3"/>
        <v>2</v>
      </c>
      <c r="Z29" s="898"/>
      <c r="AA29" s="879"/>
      <c r="AB29" s="879"/>
      <c r="AC29" s="879"/>
      <c r="AD29" s="879"/>
      <c r="AE29" s="879"/>
      <c r="AF29" s="879"/>
      <c r="AG29" s="879"/>
      <c r="AH29" s="879"/>
      <c r="AI29" s="883"/>
      <c r="AJ29" s="883"/>
    </row>
    <row r="30" spans="1:36" ht="18.75" x14ac:dyDescent="0.25">
      <c r="A30" s="908"/>
      <c r="B30" s="911"/>
      <c r="C30" s="914"/>
      <c r="D30" s="917"/>
      <c r="E30" s="280" t="s">
        <v>596</v>
      </c>
      <c r="F30" s="280">
        <v>22</v>
      </c>
      <c r="G30" s="280">
        <v>70</v>
      </c>
      <c r="H30" s="280">
        <v>42</v>
      </c>
      <c r="I30" s="280">
        <v>1</v>
      </c>
      <c r="J30" s="280">
        <v>6</v>
      </c>
      <c r="K30" s="280">
        <v>5</v>
      </c>
      <c r="L30" s="280">
        <v>78</v>
      </c>
      <c r="M30" s="280">
        <v>170</v>
      </c>
      <c r="N30" s="280">
        <v>80</v>
      </c>
      <c r="O30" s="280">
        <v>46</v>
      </c>
      <c r="P30" s="280">
        <v>43</v>
      </c>
      <c r="Q30" s="280">
        <v>25</v>
      </c>
      <c r="R30" s="292"/>
      <c r="S30" s="292"/>
      <c r="T30" s="292"/>
      <c r="U30" s="292"/>
      <c r="V30" s="288">
        <f t="shared" si="0"/>
        <v>44.666666666666664</v>
      </c>
      <c r="W30" s="288">
        <f t="shared" si="1"/>
        <v>4</v>
      </c>
      <c r="X30" s="288">
        <f t="shared" si="2"/>
        <v>109.33333333333333</v>
      </c>
      <c r="Y30" s="289">
        <f t="shared" si="3"/>
        <v>38</v>
      </c>
      <c r="Z30" s="898"/>
      <c r="AA30" s="879"/>
      <c r="AB30" s="879"/>
      <c r="AC30" s="879"/>
      <c r="AD30" s="879"/>
      <c r="AE30" s="879"/>
      <c r="AF30" s="879"/>
      <c r="AG30" s="879"/>
      <c r="AH30" s="879"/>
      <c r="AI30" s="883"/>
      <c r="AJ30" s="883"/>
    </row>
    <row r="31" spans="1:36" ht="18.75" x14ac:dyDescent="0.25">
      <c r="A31" s="908"/>
      <c r="B31" s="911"/>
      <c r="C31" s="914"/>
      <c r="D31" s="917"/>
      <c r="E31" s="276" t="s">
        <v>597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  <c r="O31" s="276">
        <v>0</v>
      </c>
      <c r="P31" s="276">
        <v>0</v>
      </c>
      <c r="Q31" s="276">
        <v>0</v>
      </c>
      <c r="R31" s="303"/>
      <c r="S31" s="303"/>
      <c r="T31" s="303"/>
      <c r="U31" s="303"/>
      <c r="V31" s="288">
        <f t="shared" si="0"/>
        <v>0</v>
      </c>
      <c r="W31" s="288">
        <f t="shared" si="1"/>
        <v>0</v>
      </c>
      <c r="X31" s="288">
        <f t="shared" si="2"/>
        <v>0</v>
      </c>
      <c r="Y31" s="289">
        <f t="shared" si="3"/>
        <v>0</v>
      </c>
      <c r="Z31" s="898"/>
      <c r="AA31" s="879"/>
      <c r="AB31" s="879"/>
      <c r="AC31" s="879"/>
      <c r="AD31" s="879"/>
      <c r="AE31" s="879"/>
      <c r="AF31" s="879"/>
      <c r="AG31" s="879"/>
      <c r="AH31" s="879"/>
      <c r="AI31" s="883"/>
      <c r="AJ31" s="883"/>
    </row>
    <row r="32" spans="1:36" ht="18.75" x14ac:dyDescent="0.25">
      <c r="A32" s="908"/>
      <c r="B32" s="911"/>
      <c r="C32" s="914"/>
      <c r="D32" s="917"/>
      <c r="E32" s="280" t="s">
        <v>598</v>
      </c>
      <c r="F32" s="280">
        <v>12</v>
      </c>
      <c r="G32" s="280">
        <v>31</v>
      </c>
      <c r="H32" s="280">
        <v>30</v>
      </c>
      <c r="I32" s="280">
        <v>4</v>
      </c>
      <c r="J32" s="280">
        <v>6</v>
      </c>
      <c r="K32" s="280">
        <v>3</v>
      </c>
      <c r="L32" s="280">
        <v>64</v>
      </c>
      <c r="M32" s="280">
        <v>45</v>
      </c>
      <c r="N32" s="280">
        <v>69</v>
      </c>
      <c r="O32" s="280">
        <v>35</v>
      </c>
      <c r="P32" s="280">
        <v>29</v>
      </c>
      <c r="Q32" s="280">
        <v>32</v>
      </c>
      <c r="R32" s="292"/>
      <c r="S32" s="292"/>
      <c r="T32" s="292"/>
      <c r="U32" s="292"/>
      <c r="V32" s="288">
        <f t="shared" si="0"/>
        <v>24.333333333333332</v>
      </c>
      <c r="W32" s="288">
        <f t="shared" si="1"/>
        <v>4.333333333333333</v>
      </c>
      <c r="X32" s="288">
        <f t="shared" si="2"/>
        <v>59.333333333333336</v>
      </c>
      <c r="Y32" s="289">
        <f t="shared" si="3"/>
        <v>32</v>
      </c>
      <c r="Z32" s="898"/>
      <c r="AA32" s="879"/>
      <c r="AB32" s="879"/>
      <c r="AC32" s="879"/>
      <c r="AD32" s="879"/>
      <c r="AE32" s="879"/>
      <c r="AF32" s="879"/>
      <c r="AG32" s="879"/>
      <c r="AH32" s="879"/>
      <c r="AI32" s="883"/>
      <c r="AJ32" s="883"/>
    </row>
    <row r="33" spans="1:36" ht="18.75" x14ac:dyDescent="0.25">
      <c r="A33" s="908"/>
      <c r="B33" s="911"/>
      <c r="C33" s="914"/>
      <c r="D33" s="917"/>
      <c r="E33" s="276" t="s">
        <v>599</v>
      </c>
      <c r="F33" s="276">
        <v>17</v>
      </c>
      <c r="G33" s="276">
        <v>15</v>
      </c>
      <c r="H33" s="276">
        <v>24</v>
      </c>
      <c r="I33" s="276">
        <v>3</v>
      </c>
      <c r="J33" s="276">
        <v>9</v>
      </c>
      <c r="K33" s="276">
        <v>15</v>
      </c>
      <c r="L33" s="276">
        <v>7</v>
      </c>
      <c r="M33" s="276">
        <v>25</v>
      </c>
      <c r="N33" s="276">
        <v>34</v>
      </c>
      <c r="O33" s="276">
        <v>8</v>
      </c>
      <c r="P33" s="276">
        <v>12</v>
      </c>
      <c r="Q33" s="276">
        <v>33</v>
      </c>
      <c r="R33" s="303"/>
      <c r="S33" s="303"/>
      <c r="T33" s="303"/>
      <c r="U33" s="303"/>
      <c r="V33" s="288">
        <f t="shared" si="0"/>
        <v>18.666666666666668</v>
      </c>
      <c r="W33" s="288">
        <f t="shared" si="1"/>
        <v>9</v>
      </c>
      <c r="X33" s="288">
        <f t="shared" si="2"/>
        <v>22</v>
      </c>
      <c r="Y33" s="289">
        <f t="shared" si="3"/>
        <v>17.666666666666668</v>
      </c>
      <c r="Z33" s="898"/>
      <c r="AA33" s="879"/>
      <c r="AB33" s="879"/>
      <c r="AC33" s="879"/>
      <c r="AD33" s="879"/>
      <c r="AE33" s="879"/>
      <c r="AF33" s="879"/>
      <c r="AG33" s="879"/>
      <c r="AH33" s="879"/>
      <c r="AI33" s="883"/>
      <c r="AJ33" s="883"/>
    </row>
    <row r="34" spans="1:36" ht="18.75" x14ac:dyDescent="0.25">
      <c r="A34" s="908"/>
      <c r="B34" s="911"/>
      <c r="C34" s="914"/>
      <c r="D34" s="917"/>
      <c r="E34" s="280" t="s">
        <v>600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  <c r="N34" s="280">
        <v>0</v>
      </c>
      <c r="O34" s="280">
        <v>0</v>
      </c>
      <c r="P34" s="280">
        <v>0</v>
      </c>
      <c r="Q34" s="280">
        <v>0</v>
      </c>
      <c r="R34" s="292"/>
      <c r="S34" s="292"/>
      <c r="T34" s="292"/>
      <c r="U34" s="292"/>
      <c r="V34" s="288">
        <f t="shared" si="0"/>
        <v>0</v>
      </c>
      <c r="W34" s="288">
        <f t="shared" si="1"/>
        <v>0</v>
      </c>
      <c r="X34" s="288">
        <f t="shared" si="2"/>
        <v>0</v>
      </c>
      <c r="Y34" s="289">
        <f t="shared" si="3"/>
        <v>0</v>
      </c>
      <c r="Z34" s="898"/>
      <c r="AA34" s="879"/>
      <c r="AB34" s="879"/>
      <c r="AC34" s="879"/>
      <c r="AD34" s="879"/>
      <c r="AE34" s="879"/>
      <c r="AF34" s="879"/>
      <c r="AG34" s="879"/>
      <c r="AH34" s="879"/>
      <c r="AI34" s="883"/>
      <c r="AJ34" s="883"/>
    </row>
    <row r="35" spans="1:36" ht="18.75" x14ac:dyDescent="0.25">
      <c r="A35" s="908"/>
      <c r="B35" s="911"/>
      <c r="C35" s="914"/>
      <c r="D35" s="917"/>
      <c r="E35" s="276" t="s">
        <v>601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303"/>
      <c r="S35" s="303"/>
      <c r="T35" s="303"/>
      <c r="U35" s="303"/>
      <c r="V35" s="288">
        <f t="shared" si="0"/>
        <v>0</v>
      </c>
      <c r="W35" s="288">
        <f t="shared" si="1"/>
        <v>0</v>
      </c>
      <c r="X35" s="288">
        <f t="shared" si="2"/>
        <v>0</v>
      </c>
      <c r="Y35" s="289">
        <f t="shared" si="3"/>
        <v>0</v>
      </c>
      <c r="Z35" s="898"/>
      <c r="AA35" s="879"/>
      <c r="AB35" s="879"/>
      <c r="AC35" s="879"/>
      <c r="AD35" s="879"/>
      <c r="AE35" s="879"/>
      <c r="AF35" s="879"/>
      <c r="AG35" s="879"/>
      <c r="AH35" s="879"/>
      <c r="AI35" s="883"/>
      <c r="AJ35" s="883"/>
    </row>
    <row r="36" spans="1:36" ht="18.75" x14ac:dyDescent="0.25">
      <c r="A36" s="908"/>
      <c r="B36" s="911"/>
      <c r="C36" s="914"/>
      <c r="D36" s="917"/>
      <c r="E36" s="280" t="s">
        <v>602</v>
      </c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92"/>
      <c r="S36" s="292"/>
      <c r="T36" s="292"/>
      <c r="U36" s="292"/>
      <c r="V36" s="288">
        <f t="shared" si="0"/>
        <v>0</v>
      </c>
      <c r="W36" s="288">
        <f t="shared" si="1"/>
        <v>0</v>
      </c>
      <c r="X36" s="288">
        <f t="shared" si="2"/>
        <v>0</v>
      </c>
      <c r="Y36" s="289">
        <f t="shared" si="3"/>
        <v>0</v>
      </c>
      <c r="Z36" s="898"/>
      <c r="AA36" s="879"/>
      <c r="AB36" s="879"/>
      <c r="AC36" s="879"/>
      <c r="AD36" s="879"/>
      <c r="AE36" s="879"/>
      <c r="AF36" s="879"/>
      <c r="AG36" s="879"/>
      <c r="AH36" s="879"/>
      <c r="AI36" s="883"/>
      <c r="AJ36" s="883"/>
    </row>
    <row r="37" spans="1:36" ht="18.75" x14ac:dyDescent="0.25">
      <c r="A37" s="908"/>
      <c r="B37" s="911"/>
      <c r="C37" s="914"/>
      <c r="D37" s="917"/>
      <c r="E37" s="276" t="s">
        <v>603</v>
      </c>
      <c r="F37" s="276">
        <v>97</v>
      </c>
      <c r="G37" s="276">
        <v>107</v>
      </c>
      <c r="H37" s="276">
        <v>107</v>
      </c>
      <c r="I37" s="276">
        <v>112</v>
      </c>
      <c r="J37" s="276">
        <v>60</v>
      </c>
      <c r="K37" s="276">
        <v>93</v>
      </c>
      <c r="L37" s="276">
        <v>85</v>
      </c>
      <c r="M37" s="276">
        <v>73</v>
      </c>
      <c r="N37" s="276">
        <v>44</v>
      </c>
      <c r="O37" s="276">
        <v>127</v>
      </c>
      <c r="P37" s="276">
        <v>130</v>
      </c>
      <c r="Q37" s="276">
        <v>103</v>
      </c>
      <c r="R37" s="303"/>
      <c r="S37" s="303"/>
      <c r="T37" s="303"/>
      <c r="U37" s="303"/>
      <c r="V37" s="288">
        <f t="shared" si="0"/>
        <v>103.66666666666667</v>
      </c>
      <c r="W37" s="288">
        <f t="shared" si="1"/>
        <v>88.333333333333329</v>
      </c>
      <c r="X37" s="288">
        <f t="shared" si="2"/>
        <v>67.333333333333329</v>
      </c>
      <c r="Y37" s="289">
        <f t="shared" si="3"/>
        <v>120</v>
      </c>
      <c r="Z37" s="898"/>
      <c r="AA37" s="879"/>
      <c r="AB37" s="879"/>
      <c r="AC37" s="879"/>
      <c r="AD37" s="879"/>
      <c r="AE37" s="879"/>
      <c r="AF37" s="879"/>
      <c r="AG37" s="879"/>
      <c r="AH37" s="879"/>
      <c r="AI37" s="883"/>
      <c r="AJ37" s="883"/>
    </row>
    <row r="38" spans="1:36" ht="18.75" x14ac:dyDescent="0.25">
      <c r="A38" s="908"/>
      <c r="B38" s="911"/>
      <c r="C38" s="914"/>
      <c r="D38" s="917"/>
      <c r="E38" s="280" t="s">
        <v>604</v>
      </c>
      <c r="F38" s="280"/>
      <c r="G38" s="280"/>
      <c r="H38" s="280">
        <v>15</v>
      </c>
      <c r="I38" s="280"/>
      <c r="J38" s="280"/>
      <c r="K38" s="280">
        <v>4</v>
      </c>
      <c r="L38" s="280">
        <v>0</v>
      </c>
      <c r="M38" s="280">
        <v>0</v>
      </c>
      <c r="N38" s="280">
        <v>20</v>
      </c>
      <c r="O38" s="280">
        <v>0</v>
      </c>
      <c r="P38" s="280">
        <v>0</v>
      </c>
      <c r="Q38" s="280">
        <v>9</v>
      </c>
      <c r="R38" s="292"/>
      <c r="S38" s="292"/>
      <c r="T38" s="292"/>
      <c r="U38" s="292"/>
      <c r="V38" s="288">
        <f t="shared" si="0"/>
        <v>15</v>
      </c>
      <c r="W38" s="288">
        <f t="shared" si="1"/>
        <v>4</v>
      </c>
      <c r="X38" s="288">
        <f t="shared" si="2"/>
        <v>20</v>
      </c>
      <c r="Y38" s="289">
        <f t="shared" si="3"/>
        <v>9</v>
      </c>
      <c r="Z38" s="898"/>
      <c r="AA38" s="879"/>
      <c r="AB38" s="879"/>
      <c r="AC38" s="879"/>
      <c r="AD38" s="879"/>
      <c r="AE38" s="879"/>
      <c r="AF38" s="879"/>
      <c r="AG38" s="879"/>
      <c r="AH38" s="879"/>
      <c r="AI38" s="883"/>
      <c r="AJ38" s="883"/>
    </row>
    <row r="39" spans="1:36" ht="18.75" x14ac:dyDescent="0.25">
      <c r="A39" s="908"/>
      <c r="B39" s="911"/>
      <c r="C39" s="914"/>
      <c r="D39" s="917"/>
      <c r="E39" s="276" t="s">
        <v>605</v>
      </c>
      <c r="F39" s="276">
        <v>2</v>
      </c>
      <c r="G39" s="276">
        <v>2</v>
      </c>
      <c r="H39" s="276">
        <v>9</v>
      </c>
      <c r="I39" s="276">
        <v>2</v>
      </c>
      <c r="J39" s="276">
        <v>2</v>
      </c>
      <c r="K39" s="276">
        <v>19</v>
      </c>
      <c r="L39" s="276">
        <v>30</v>
      </c>
      <c r="M39" s="276">
        <v>58</v>
      </c>
      <c r="N39" s="276">
        <v>56</v>
      </c>
      <c r="O39" s="276">
        <v>45</v>
      </c>
      <c r="P39" s="276">
        <v>36</v>
      </c>
      <c r="Q39" s="276">
        <v>40</v>
      </c>
      <c r="R39" s="303"/>
      <c r="S39" s="303"/>
      <c r="T39" s="303"/>
      <c r="U39" s="303"/>
      <c r="V39" s="288">
        <f t="shared" si="0"/>
        <v>4.333333333333333</v>
      </c>
      <c r="W39" s="288">
        <f t="shared" si="1"/>
        <v>7.666666666666667</v>
      </c>
      <c r="X39" s="288">
        <f t="shared" si="2"/>
        <v>48</v>
      </c>
      <c r="Y39" s="289">
        <f t="shared" si="3"/>
        <v>40.333333333333336</v>
      </c>
      <c r="Z39" s="898"/>
      <c r="AA39" s="879"/>
      <c r="AB39" s="879"/>
      <c r="AC39" s="879"/>
      <c r="AD39" s="879"/>
      <c r="AE39" s="879"/>
      <c r="AF39" s="879"/>
      <c r="AG39" s="879"/>
      <c r="AH39" s="879"/>
      <c r="AI39" s="883"/>
      <c r="AJ39" s="883"/>
    </row>
    <row r="40" spans="1:36" ht="18.75" x14ac:dyDescent="0.25">
      <c r="A40" s="908"/>
      <c r="B40" s="911"/>
      <c r="C40" s="914"/>
      <c r="D40" s="917"/>
      <c r="E40" s="280" t="s">
        <v>606</v>
      </c>
      <c r="F40" s="280">
        <v>22</v>
      </c>
      <c r="G40" s="280">
        <v>22</v>
      </c>
      <c r="H40" s="280">
        <v>13</v>
      </c>
      <c r="I40" s="280">
        <v>21</v>
      </c>
      <c r="J40" s="280">
        <v>25</v>
      </c>
      <c r="K40" s="280">
        <v>12</v>
      </c>
      <c r="L40" s="280">
        <v>19</v>
      </c>
      <c r="M40" s="280">
        <v>18</v>
      </c>
      <c r="N40" s="280">
        <v>23</v>
      </c>
      <c r="O40" s="280">
        <v>36</v>
      </c>
      <c r="P40" s="280">
        <v>26</v>
      </c>
      <c r="Q40" s="280">
        <v>31</v>
      </c>
      <c r="R40" s="292"/>
      <c r="S40" s="292"/>
      <c r="T40" s="292"/>
      <c r="U40" s="292"/>
      <c r="V40" s="288">
        <f t="shared" si="0"/>
        <v>19</v>
      </c>
      <c r="W40" s="288">
        <f t="shared" si="1"/>
        <v>19.333333333333332</v>
      </c>
      <c r="X40" s="288">
        <f t="shared" si="2"/>
        <v>20</v>
      </c>
      <c r="Y40" s="289">
        <f t="shared" si="3"/>
        <v>31</v>
      </c>
      <c r="Z40" s="898"/>
      <c r="AA40" s="879"/>
      <c r="AB40" s="879"/>
      <c r="AC40" s="879"/>
      <c r="AD40" s="879"/>
      <c r="AE40" s="879"/>
      <c r="AF40" s="879"/>
      <c r="AG40" s="879"/>
      <c r="AH40" s="879"/>
      <c r="AI40" s="883"/>
      <c r="AJ40" s="883"/>
    </row>
    <row r="41" spans="1:36" ht="18.75" x14ac:dyDescent="0.25">
      <c r="A41" s="908"/>
      <c r="B41" s="911"/>
      <c r="C41" s="914"/>
      <c r="D41" s="917"/>
      <c r="E41" s="276" t="s">
        <v>607</v>
      </c>
      <c r="F41" s="276">
        <v>15</v>
      </c>
      <c r="G41" s="276">
        <v>3</v>
      </c>
      <c r="H41" s="276">
        <v>13</v>
      </c>
      <c r="I41" s="276">
        <v>11</v>
      </c>
      <c r="J41" s="276">
        <v>32</v>
      </c>
      <c r="K41" s="276">
        <v>14</v>
      </c>
      <c r="L41" s="276">
        <v>23</v>
      </c>
      <c r="M41" s="276">
        <v>14</v>
      </c>
      <c r="N41" s="276">
        <v>24</v>
      </c>
      <c r="O41" s="276">
        <v>26</v>
      </c>
      <c r="P41" s="276">
        <v>25</v>
      </c>
      <c r="Q41" s="276">
        <v>19</v>
      </c>
      <c r="R41" s="303"/>
      <c r="S41" s="303"/>
      <c r="T41" s="303"/>
      <c r="U41" s="303"/>
      <c r="V41" s="288">
        <f t="shared" si="0"/>
        <v>10.333333333333334</v>
      </c>
      <c r="W41" s="288">
        <f t="shared" si="1"/>
        <v>19</v>
      </c>
      <c r="X41" s="288">
        <f t="shared" si="2"/>
        <v>20.333333333333332</v>
      </c>
      <c r="Y41" s="289">
        <f t="shared" si="3"/>
        <v>23.333333333333332</v>
      </c>
      <c r="Z41" s="898"/>
      <c r="AA41" s="879"/>
      <c r="AB41" s="879"/>
      <c r="AC41" s="879"/>
      <c r="AD41" s="879"/>
      <c r="AE41" s="879"/>
      <c r="AF41" s="879"/>
      <c r="AG41" s="879"/>
      <c r="AH41" s="879"/>
      <c r="AI41" s="883"/>
      <c r="AJ41" s="883"/>
    </row>
    <row r="42" spans="1:36" ht="18.75" x14ac:dyDescent="0.25">
      <c r="A42" s="908"/>
      <c r="B42" s="911"/>
      <c r="C42" s="914"/>
      <c r="D42" s="917"/>
      <c r="E42" s="280" t="s">
        <v>608</v>
      </c>
      <c r="F42" s="280"/>
      <c r="G42" s="280"/>
      <c r="H42" s="280"/>
      <c r="I42" s="280"/>
      <c r="J42" s="280"/>
      <c r="K42" s="280"/>
      <c r="L42" s="280">
        <v>3</v>
      </c>
      <c r="M42" s="280">
        <v>9</v>
      </c>
      <c r="N42" s="280">
        <v>8</v>
      </c>
      <c r="O42" s="280">
        <v>9</v>
      </c>
      <c r="P42" s="280">
        <v>4</v>
      </c>
      <c r="Q42" s="280">
        <v>18</v>
      </c>
      <c r="R42" s="292"/>
      <c r="S42" s="292"/>
      <c r="T42" s="292"/>
      <c r="U42" s="292"/>
      <c r="V42" s="288">
        <f t="shared" si="0"/>
        <v>0</v>
      </c>
      <c r="W42" s="288">
        <f t="shared" si="1"/>
        <v>0</v>
      </c>
      <c r="X42" s="288">
        <f t="shared" si="2"/>
        <v>6.666666666666667</v>
      </c>
      <c r="Y42" s="289">
        <f t="shared" si="3"/>
        <v>10.333333333333334</v>
      </c>
      <c r="Z42" s="898"/>
      <c r="AA42" s="879"/>
      <c r="AB42" s="879"/>
      <c r="AC42" s="879"/>
      <c r="AD42" s="879"/>
      <c r="AE42" s="879"/>
      <c r="AF42" s="879"/>
      <c r="AG42" s="879"/>
      <c r="AH42" s="879"/>
      <c r="AI42" s="883"/>
      <c r="AJ42" s="883"/>
    </row>
    <row r="43" spans="1:36" ht="19.5" thickBot="1" x14ac:dyDescent="0.3">
      <c r="A43" s="909"/>
      <c r="B43" s="912"/>
      <c r="C43" s="915"/>
      <c r="D43" s="918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93"/>
      <c r="S43" s="293"/>
      <c r="T43" s="293"/>
      <c r="U43" s="293"/>
      <c r="V43" s="294">
        <f t="shared" si="0"/>
        <v>0</v>
      </c>
      <c r="W43" s="294">
        <f t="shared" si="1"/>
        <v>0</v>
      </c>
      <c r="X43" s="294">
        <f t="shared" si="2"/>
        <v>0</v>
      </c>
      <c r="Y43" s="295">
        <f t="shared" si="3"/>
        <v>0</v>
      </c>
      <c r="Z43" s="899"/>
      <c r="AA43" s="880"/>
      <c r="AB43" s="880"/>
      <c r="AC43" s="880"/>
      <c r="AD43" s="880"/>
      <c r="AE43" s="880"/>
      <c r="AF43" s="880"/>
      <c r="AG43" s="880"/>
      <c r="AH43" s="880"/>
      <c r="AI43" s="884"/>
      <c r="AJ43" s="884"/>
    </row>
    <row r="44" spans="1:36" ht="18.75" x14ac:dyDescent="0.25">
      <c r="A44" s="885">
        <v>3</v>
      </c>
      <c r="B44" s="888" t="s">
        <v>28</v>
      </c>
      <c r="C44" s="900">
        <v>400</v>
      </c>
      <c r="D44" s="894">
        <f>400*0.9</f>
        <v>360</v>
      </c>
      <c r="E44" s="273" t="s">
        <v>609</v>
      </c>
      <c r="F44" s="273">
        <v>9</v>
      </c>
      <c r="G44" s="273">
        <v>9</v>
      </c>
      <c r="H44" s="273">
        <v>0</v>
      </c>
      <c r="I44" s="273">
        <v>10</v>
      </c>
      <c r="J44" s="273">
        <v>9</v>
      </c>
      <c r="K44" s="273">
        <v>0</v>
      </c>
      <c r="L44" s="273">
        <v>43</v>
      </c>
      <c r="M44" s="273">
        <v>48</v>
      </c>
      <c r="N44" s="273">
        <v>57</v>
      </c>
      <c r="O44" s="273">
        <v>35</v>
      </c>
      <c r="P44" s="273">
        <v>49</v>
      </c>
      <c r="Q44" s="273">
        <v>35</v>
      </c>
      <c r="R44" s="304">
        <v>390</v>
      </c>
      <c r="S44" s="304">
        <v>390</v>
      </c>
      <c r="T44" s="304">
        <v>410</v>
      </c>
      <c r="U44" s="304">
        <v>410</v>
      </c>
      <c r="V44" s="286">
        <f t="shared" si="0"/>
        <v>9</v>
      </c>
      <c r="W44" s="286">
        <f t="shared" si="1"/>
        <v>9.5</v>
      </c>
      <c r="X44" s="286">
        <f t="shared" si="2"/>
        <v>49.333333333333336</v>
      </c>
      <c r="Y44" s="287">
        <f t="shared" si="3"/>
        <v>39.666666666666664</v>
      </c>
      <c r="Z44" s="897">
        <f>SUM(V44:V48)</f>
        <v>9</v>
      </c>
      <c r="AA44" s="881">
        <f>SUM(W44:W48)</f>
        <v>9.5</v>
      </c>
      <c r="AB44" s="881">
        <f>SUM(X44:X48)</f>
        <v>49.333333333333336</v>
      </c>
      <c r="AC44" s="881">
        <f>SUM(Y44:Y48)</f>
        <v>39.666666666666664</v>
      </c>
      <c r="AD44" s="878">
        <f t="shared" ref="AD44" si="8">Z44*0.38*0.9*SQRT(3)</f>
        <v>5.3312523856970033</v>
      </c>
      <c r="AE44" s="878">
        <f t="shared" si="6"/>
        <v>5.6274330737912823</v>
      </c>
      <c r="AF44" s="878">
        <f t="shared" si="6"/>
        <v>29.223161225302096</v>
      </c>
      <c r="AG44" s="878">
        <f t="shared" si="6"/>
        <v>23.497001255479386</v>
      </c>
      <c r="AH44" s="881">
        <f>MAX(Z44:AC48)</f>
        <v>49.333333333333336</v>
      </c>
      <c r="AI44" s="882">
        <f t="shared" ref="AI44" si="9">AH44*0.38*0.9*SQRT(3)</f>
        <v>29.223161225302096</v>
      </c>
      <c r="AJ44" s="882">
        <f>D44-AI44</f>
        <v>330.77683877469792</v>
      </c>
    </row>
    <row r="45" spans="1:36" ht="18.75" x14ac:dyDescent="0.25">
      <c r="A45" s="886"/>
      <c r="B45" s="889"/>
      <c r="C45" s="901"/>
      <c r="D45" s="895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92"/>
      <c r="S45" s="292"/>
      <c r="T45" s="292"/>
      <c r="U45" s="292"/>
      <c r="V45" s="288">
        <f t="shared" si="0"/>
        <v>0</v>
      </c>
      <c r="W45" s="288">
        <f t="shared" si="1"/>
        <v>0</v>
      </c>
      <c r="X45" s="288">
        <f t="shared" si="2"/>
        <v>0</v>
      </c>
      <c r="Y45" s="289">
        <f t="shared" si="3"/>
        <v>0</v>
      </c>
      <c r="Z45" s="898"/>
      <c r="AA45" s="879"/>
      <c r="AB45" s="879"/>
      <c r="AC45" s="879"/>
      <c r="AD45" s="879"/>
      <c r="AE45" s="879"/>
      <c r="AF45" s="879"/>
      <c r="AG45" s="879"/>
      <c r="AH45" s="879"/>
      <c r="AI45" s="883"/>
      <c r="AJ45" s="883"/>
    </row>
    <row r="46" spans="1:36" ht="18.75" x14ac:dyDescent="0.25">
      <c r="A46" s="886"/>
      <c r="B46" s="889"/>
      <c r="C46" s="901"/>
      <c r="D46" s="895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303"/>
      <c r="S46" s="303"/>
      <c r="T46" s="303"/>
      <c r="U46" s="303"/>
      <c r="V46" s="288">
        <f t="shared" si="0"/>
        <v>0</v>
      </c>
      <c r="W46" s="288">
        <f t="shared" si="1"/>
        <v>0</v>
      </c>
      <c r="X46" s="288">
        <f t="shared" si="2"/>
        <v>0</v>
      </c>
      <c r="Y46" s="289">
        <f t="shared" si="3"/>
        <v>0</v>
      </c>
      <c r="Z46" s="898"/>
      <c r="AA46" s="879"/>
      <c r="AB46" s="879"/>
      <c r="AC46" s="879"/>
      <c r="AD46" s="879"/>
      <c r="AE46" s="879"/>
      <c r="AF46" s="879"/>
      <c r="AG46" s="879"/>
      <c r="AH46" s="879"/>
      <c r="AI46" s="883"/>
      <c r="AJ46" s="883"/>
    </row>
    <row r="47" spans="1:36" ht="18.75" x14ac:dyDescent="0.25">
      <c r="A47" s="886"/>
      <c r="B47" s="889"/>
      <c r="C47" s="901"/>
      <c r="D47" s="895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92"/>
      <c r="S47" s="292"/>
      <c r="T47" s="292"/>
      <c r="U47" s="292"/>
      <c r="V47" s="288">
        <f t="shared" si="0"/>
        <v>0</v>
      </c>
      <c r="W47" s="288">
        <f t="shared" si="1"/>
        <v>0</v>
      </c>
      <c r="X47" s="288">
        <f t="shared" si="2"/>
        <v>0</v>
      </c>
      <c r="Y47" s="289">
        <f t="shared" si="3"/>
        <v>0</v>
      </c>
      <c r="Z47" s="898"/>
      <c r="AA47" s="879"/>
      <c r="AB47" s="879"/>
      <c r="AC47" s="879"/>
      <c r="AD47" s="879"/>
      <c r="AE47" s="879"/>
      <c r="AF47" s="879"/>
      <c r="AG47" s="879"/>
      <c r="AH47" s="879"/>
      <c r="AI47" s="883"/>
      <c r="AJ47" s="883"/>
    </row>
    <row r="48" spans="1:36" ht="19.5" thickBot="1" x14ac:dyDescent="0.3">
      <c r="A48" s="887"/>
      <c r="B48" s="890"/>
      <c r="C48" s="902"/>
      <c r="D48" s="896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93"/>
      <c r="S48" s="293"/>
      <c r="T48" s="293"/>
      <c r="U48" s="293"/>
      <c r="V48" s="294">
        <f t="shared" si="0"/>
        <v>0</v>
      </c>
      <c r="W48" s="294">
        <f t="shared" si="1"/>
        <v>0</v>
      </c>
      <c r="X48" s="294">
        <f t="shared" si="2"/>
        <v>0</v>
      </c>
      <c r="Y48" s="295">
        <f t="shared" si="3"/>
        <v>0</v>
      </c>
      <c r="Z48" s="899"/>
      <c r="AA48" s="880"/>
      <c r="AB48" s="880"/>
      <c r="AC48" s="880"/>
      <c r="AD48" s="880"/>
      <c r="AE48" s="880"/>
      <c r="AF48" s="880"/>
      <c r="AG48" s="880"/>
      <c r="AH48" s="880"/>
      <c r="AI48" s="884"/>
      <c r="AJ48" s="884"/>
    </row>
    <row r="49" spans="1:36" ht="18.75" x14ac:dyDescent="0.25">
      <c r="A49" s="904">
        <v>4</v>
      </c>
      <c r="B49" s="905" t="s">
        <v>147</v>
      </c>
      <c r="C49" s="900">
        <v>100</v>
      </c>
      <c r="D49" s="894">
        <f>100*0.9</f>
        <v>90</v>
      </c>
      <c r="E49" s="299" t="s">
        <v>196</v>
      </c>
      <c r="F49" s="299">
        <v>19</v>
      </c>
      <c r="G49" s="299">
        <v>17</v>
      </c>
      <c r="H49" s="299">
        <v>21</v>
      </c>
      <c r="I49" s="299">
        <v>2</v>
      </c>
      <c r="J49" s="299">
        <v>5</v>
      </c>
      <c r="K49" s="299">
        <v>5</v>
      </c>
      <c r="L49" s="299">
        <v>38</v>
      </c>
      <c r="M49" s="299">
        <v>37</v>
      </c>
      <c r="N49" s="299">
        <v>30</v>
      </c>
      <c r="O49" s="299">
        <v>21</v>
      </c>
      <c r="P49" s="299">
        <v>23</v>
      </c>
      <c r="Q49" s="299">
        <v>29</v>
      </c>
      <c r="R49" s="305">
        <v>355</v>
      </c>
      <c r="S49" s="305">
        <v>355</v>
      </c>
      <c r="T49" s="305">
        <v>393</v>
      </c>
      <c r="U49" s="305">
        <v>389</v>
      </c>
      <c r="V49" s="301">
        <f t="shared" si="0"/>
        <v>19</v>
      </c>
      <c r="W49" s="301">
        <f t="shared" si="1"/>
        <v>4</v>
      </c>
      <c r="X49" s="301">
        <f t="shared" si="2"/>
        <v>35</v>
      </c>
      <c r="Y49" s="302">
        <f t="shared" si="3"/>
        <v>24.333333333333332</v>
      </c>
      <c r="Z49" s="906">
        <f>SUM(V49:V50)</f>
        <v>22.5</v>
      </c>
      <c r="AA49" s="878">
        <f>SUM(W49:W50)</f>
        <v>5.666666666666667</v>
      </c>
      <c r="AB49" s="878">
        <f>SUM(X49:X50)</f>
        <v>41</v>
      </c>
      <c r="AC49" s="878">
        <f>SUM(Y49:Y50)</f>
        <v>27.333333333333332</v>
      </c>
      <c r="AD49" s="878">
        <f t="shared" ref="AD49" si="10">Z49*0.38*0.9*SQRT(3)</f>
        <v>13.328130964242511</v>
      </c>
      <c r="AE49" s="878">
        <f t="shared" si="6"/>
        <v>3.3567144650684839</v>
      </c>
      <c r="AF49" s="878">
        <f t="shared" si="6"/>
        <v>24.286816423730798</v>
      </c>
      <c r="AG49" s="878">
        <f t="shared" si="6"/>
        <v>16.191210949153866</v>
      </c>
      <c r="AH49" s="878">
        <f>MAX(Z49:AC50)</f>
        <v>41</v>
      </c>
      <c r="AI49" s="882">
        <f t="shared" ref="AI49" si="11">AH49*0.38*0.9*SQRT(3)</f>
        <v>24.286816423730798</v>
      </c>
      <c r="AJ49" s="882">
        <f>D49-AI49</f>
        <v>65.713183576269202</v>
      </c>
    </row>
    <row r="50" spans="1:36" ht="19.5" thickBot="1" x14ac:dyDescent="0.3">
      <c r="A50" s="887"/>
      <c r="B50" s="890"/>
      <c r="C50" s="902"/>
      <c r="D50" s="896"/>
      <c r="E50" s="282" t="s">
        <v>576</v>
      </c>
      <c r="F50" s="282">
        <v>0</v>
      </c>
      <c r="G50" s="282">
        <v>6</v>
      </c>
      <c r="H50" s="282">
        <v>1</v>
      </c>
      <c r="I50" s="282">
        <v>3</v>
      </c>
      <c r="J50" s="282">
        <v>1</v>
      </c>
      <c r="K50" s="282">
        <v>1</v>
      </c>
      <c r="L50" s="282">
        <v>3</v>
      </c>
      <c r="M50" s="282">
        <v>14</v>
      </c>
      <c r="N50" s="282">
        <v>1</v>
      </c>
      <c r="O50" s="282">
        <v>3</v>
      </c>
      <c r="P50" s="282">
        <v>5</v>
      </c>
      <c r="Q50" s="282">
        <v>1</v>
      </c>
      <c r="R50" s="293"/>
      <c r="S50" s="293"/>
      <c r="T50" s="293"/>
      <c r="U50" s="293"/>
      <c r="V50" s="294">
        <f t="shared" si="0"/>
        <v>3.5</v>
      </c>
      <c r="W50" s="294">
        <f t="shared" si="1"/>
        <v>1.6666666666666667</v>
      </c>
      <c r="X50" s="294">
        <f t="shared" si="2"/>
        <v>6</v>
      </c>
      <c r="Y50" s="295">
        <f t="shared" si="3"/>
        <v>3</v>
      </c>
      <c r="Z50" s="899"/>
      <c r="AA50" s="880"/>
      <c r="AB50" s="880"/>
      <c r="AC50" s="880"/>
      <c r="AD50" s="880"/>
      <c r="AE50" s="880"/>
      <c r="AF50" s="880"/>
      <c r="AG50" s="880"/>
      <c r="AH50" s="880"/>
      <c r="AI50" s="884"/>
      <c r="AJ50" s="884"/>
    </row>
    <row r="51" spans="1:36" ht="18.75" x14ac:dyDescent="0.25">
      <c r="A51" s="885">
        <v>5</v>
      </c>
      <c r="B51" s="888" t="s">
        <v>74</v>
      </c>
      <c r="C51" s="891">
        <v>250.4</v>
      </c>
      <c r="D51" s="894">
        <f>(250+400)*0.9</f>
        <v>585</v>
      </c>
      <c r="E51" s="273" t="s">
        <v>610</v>
      </c>
      <c r="F51" s="273">
        <v>10</v>
      </c>
      <c r="G51" s="273">
        <v>4</v>
      </c>
      <c r="H51" s="273">
        <v>10</v>
      </c>
      <c r="I51" s="273">
        <v>10</v>
      </c>
      <c r="J51" s="273">
        <v>4</v>
      </c>
      <c r="K51" s="273">
        <v>9</v>
      </c>
      <c r="L51" s="273">
        <v>10</v>
      </c>
      <c r="M51" s="273">
        <v>5</v>
      </c>
      <c r="N51" s="273">
        <v>10</v>
      </c>
      <c r="O51" s="273">
        <v>9</v>
      </c>
      <c r="P51" s="273">
        <v>4</v>
      </c>
      <c r="Q51" s="273">
        <v>7</v>
      </c>
      <c r="R51" s="304">
        <v>392</v>
      </c>
      <c r="S51" s="304">
        <v>393</v>
      </c>
      <c r="T51" s="304">
        <v>390</v>
      </c>
      <c r="U51" s="304">
        <v>390</v>
      </c>
      <c r="V51" s="286">
        <f t="shared" si="0"/>
        <v>8</v>
      </c>
      <c r="W51" s="286">
        <f t="shared" si="1"/>
        <v>7.666666666666667</v>
      </c>
      <c r="X51" s="286">
        <f t="shared" si="2"/>
        <v>8.3333333333333339</v>
      </c>
      <c r="Y51" s="287">
        <f t="shared" si="3"/>
        <v>6.666666666666667</v>
      </c>
      <c r="Z51" s="897">
        <f>SUM(V51:V62)</f>
        <v>85.333333333333329</v>
      </c>
      <c r="AA51" s="881">
        <f>SUM(W51:W62)</f>
        <v>70.666666666666671</v>
      </c>
      <c r="AB51" s="881">
        <f>SUM(X51:X62)</f>
        <v>134.83333333333334</v>
      </c>
      <c r="AC51" s="881">
        <f>SUM(Y51:Y62)</f>
        <v>156.33333333333334</v>
      </c>
      <c r="AD51" s="881">
        <f t="shared" ref="AD51" si="12">Z51*0.38*0.9*SQRT(3)</f>
        <v>50.54817076809011</v>
      </c>
      <c r="AE51" s="881">
        <f t="shared" si="6"/>
        <v>41.860203917324625</v>
      </c>
      <c r="AF51" s="881">
        <f t="shared" si="6"/>
        <v>79.870058889423646</v>
      </c>
      <c r="AG51" s="881">
        <f t="shared" si="6"/>
        <v>92.605828477477601</v>
      </c>
      <c r="AH51" s="881">
        <f>MAX(Z51:AC62)</f>
        <v>156.33333333333334</v>
      </c>
      <c r="AI51" s="903">
        <f t="shared" ref="AI51" si="13">AH51*0.38*0.9*SQRT(3)</f>
        <v>92.605828477477601</v>
      </c>
      <c r="AJ51" s="903">
        <f>D51-AI51</f>
        <v>492.39417152252241</v>
      </c>
    </row>
    <row r="52" spans="1:36" ht="18.75" x14ac:dyDescent="0.25">
      <c r="A52" s="886"/>
      <c r="B52" s="889"/>
      <c r="C52" s="892"/>
      <c r="D52" s="895"/>
      <c r="E52" s="276" t="s">
        <v>611</v>
      </c>
      <c r="F52" s="276"/>
      <c r="G52" s="276"/>
      <c r="H52" s="276">
        <v>7</v>
      </c>
      <c r="I52" s="276"/>
      <c r="J52" s="276"/>
      <c r="K52" s="276">
        <v>1</v>
      </c>
      <c r="L52" s="276"/>
      <c r="M52" s="276"/>
      <c r="N52" s="276">
        <v>4</v>
      </c>
      <c r="O52" s="276"/>
      <c r="P52" s="276"/>
      <c r="Q52" s="276">
        <v>1</v>
      </c>
      <c r="R52" s="303"/>
      <c r="S52" s="303"/>
      <c r="T52" s="303"/>
      <c r="U52" s="303"/>
      <c r="V52" s="288">
        <f t="shared" si="0"/>
        <v>7</v>
      </c>
      <c r="W52" s="288">
        <f t="shared" si="1"/>
        <v>1</v>
      </c>
      <c r="X52" s="288">
        <f t="shared" si="2"/>
        <v>4</v>
      </c>
      <c r="Y52" s="289">
        <f t="shared" si="3"/>
        <v>1</v>
      </c>
      <c r="Z52" s="898"/>
      <c r="AA52" s="879"/>
      <c r="AB52" s="879"/>
      <c r="AC52" s="879"/>
      <c r="AD52" s="879"/>
      <c r="AE52" s="879"/>
      <c r="AF52" s="879"/>
      <c r="AG52" s="879"/>
      <c r="AH52" s="879"/>
      <c r="AI52" s="883"/>
      <c r="AJ52" s="883"/>
    </row>
    <row r="53" spans="1:36" ht="18.75" x14ac:dyDescent="0.25">
      <c r="A53" s="886"/>
      <c r="B53" s="889"/>
      <c r="C53" s="892"/>
      <c r="D53" s="895"/>
      <c r="E53" s="280" t="s">
        <v>674</v>
      </c>
      <c r="F53" s="280">
        <v>13</v>
      </c>
      <c r="G53" s="280">
        <v>10</v>
      </c>
      <c r="H53" s="280">
        <v>14</v>
      </c>
      <c r="I53" s="280">
        <v>5</v>
      </c>
      <c r="J53" s="280">
        <v>6</v>
      </c>
      <c r="K53" s="280">
        <v>8</v>
      </c>
      <c r="L53" s="280">
        <v>7</v>
      </c>
      <c r="M53" s="280">
        <v>16</v>
      </c>
      <c r="N53" s="280">
        <v>16</v>
      </c>
      <c r="O53" s="280">
        <v>9</v>
      </c>
      <c r="P53" s="280">
        <v>20</v>
      </c>
      <c r="Q53" s="280">
        <v>12</v>
      </c>
      <c r="R53" s="303"/>
      <c r="S53" s="303"/>
      <c r="T53" s="303"/>
      <c r="U53" s="303"/>
      <c r="V53" s="288">
        <f t="shared" si="0"/>
        <v>12.333333333333334</v>
      </c>
      <c r="W53" s="288">
        <f t="shared" si="1"/>
        <v>6.333333333333333</v>
      </c>
      <c r="X53" s="288">
        <f t="shared" si="2"/>
        <v>13</v>
      </c>
      <c r="Y53" s="289">
        <f t="shared" si="3"/>
        <v>13.666666666666666</v>
      </c>
      <c r="Z53" s="898"/>
      <c r="AA53" s="879"/>
      <c r="AB53" s="879"/>
      <c r="AC53" s="879"/>
      <c r="AD53" s="879"/>
      <c r="AE53" s="879"/>
      <c r="AF53" s="879"/>
      <c r="AG53" s="879"/>
      <c r="AH53" s="879"/>
      <c r="AI53" s="883"/>
      <c r="AJ53" s="883"/>
    </row>
    <row r="54" spans="1:36" ht="18.75" x14ac:dyDescent="0.25">
      <c r="A54" s="886"/>
      <c r="B54" s="889"/>
      <c r="C54" s="892"/>
      <c r="D54" s="895"/>
      <c r="E54" s="276" t="s">
        <v>581</v>
      </c>
      <c r="F54" s="276">
        <v>0</v>
      </c>
      <c r="G54" s="276">
        <v>0</v>
      </c>
      <c r="H54" s="276">
        <v>0</v>
      </c>
      <c r="I54" s="276">
        <v>0</v>
      </c>
      <c r="J54" s="276">
        <v>0</v>
      </c>
      <c r="K54" s="276">
        <v>0</v>
      </c>
      <c r="L54" s="276">
        <v>47</v>
      </c>
      <c r="M54" s="276">
        <v>68</v>
      </c>
      <c r="N54" s="276">
        <v>26</v>
      </c>
      <c r="O54" s="276">
        <v>51</v>
      </c>
      <c r="P54" s="276">
        <v>70</v>
      </c>
      <c r="Q54" s="276">
        <v>27</v>
      </c>
      <c r="R54" s="303"/>
      <c r="S54" s="303"/>
      <c r="T54" s="303"/>
      <c r="U54" s="303"/>
      <c r="V54" s="288">
        <f t="shared" si="0"/>
        <v>0</v>
      </c>
      <c r="W54" s="288">
        <f t="shared" si="1"/>
        <v>0</v>
      </c>
      <c r="X54" s="288">
        <f t="shared" si="2"/>
        <v>47</v>
      </c>
      <c r="Y54" s="289">
        <f t="shared" si="3"/>
        <v>49.333333333333336</v>
      </c>
      <c r="Z54" s="898"/>
      <c r="AA54" s="879"/>
      <c r="AB54" s="879"/>
      <c r="AC54" s="879"/>
      <c r="AD54" s="879"/>
      <c r="AE54" s="879"/>
      <c r="AF54" s="879"/>
      <c r="AG54" s="879"/>
      <c r="AH54" s="879"/>
      <c r="AI54" s="883"/>
      <c r="AJ54" s="883"/>
    </row>
    <row r="55" spans="1:36" ht="18.75" x14ac:dyDescent="0.25">
      <c r="A55" s="886"/>
      <c r="B55" s="889"/>
      <c r="C55" s="892"/>
      <c r="D55" s="895"/>
      <c r="E55" s="280" t="s">
        <v>612</v>
      </c>
      <c r="F55" s="280">
        <v>21</v>
      </c>
      <c r="G55" s="280">
        <v>20</v>
      </c>
      <c r="H55" s="280">
        <v>21</v>
      </c>
      <c r="I55" s="280">
        <v>14</v>
      </c>
      <c r="J55" s="280">
        <v>9</v>
      </c>
      <c r="K55" s="280">
        <v>10</v>
      </c>
      <c r="L55" s="280">
        <v>21</v>
      </c>
      <c r="M55" s="280">
        <v>14</v>
      </c>
      <c r="N55" s="280">
        <v>18</v>
      </c>
      <c r="O55" s="280">
        <v>28</v>
      </c>
      <c r="P55" s="280">
        <v>16</v>
      </c>
      <c r="Q55" s="280">
        <v>38</v>
      </c>
      <c r="R55" s="292"/>
      <c r="S55" s="292"/>
      <c r="T55" s="292"/>
      <c r="U55" s="292"/>
      <c r="V55" s="288">
        <f t="shared" si="0"/>
        <v>20.666666666666668</v>
      </c>
      <c r="W55" s="288">
        <f t="shared" si="1"/>
        <v>11</v>
      </c>
      <c r="X55" s="288">
        <f t="shared" si="2"/>
        <v>17.666666666666668</v>
      </c>
      <c r="Y55" s="289">
        <f t="shared" si="3"/>
        <v>27.333333333333332</v>
      </c>
      <c r="Z55" s="898"/>
      <c r="AA55" s="879"/>
      <c r="AB55" s="879"/>
      <c r="AC55" s="879"/>
      <c r="AD55" s="879"/>
      <c r="AE55" s="879"/>
      <c r="AF55" s="879"/>
      <c r="AG55" s="879"/>
      <c r="AH55" s="879"/>
      <c r="AI55" s="883"/>
      <c r="AJ55" s="883"/>
    </row>
    <row r="56" spans="1:36" ht="18.75" x14ac:dyDescent="0.25">
      <c r="A56" s="886"/>
      <c r="B56" s="889"/>
      <c r="C56" s="892"/>
      <c r="D56" s="895"/>
      <c r="E56" s="276" t="s">
        <v>613</v>
      </c>
      <c r="F56" s="276">
        <v>17</v>
      </c>
      <c r="G56" s="276">
        <v>28</v>
      </c>
      <c r="H56" s="276">
        <v>3</v>
      </c>
      <c r="I56" s="276">
        <v>18</v>
      </c>
      <c r="J56" s="276">
        <v>43</v>
      </c>
      <c r="K56" s="276">
        <v>14</v>
      </c>
      <c r="L56" s="276">
        <v>13</v>
      </c>
      <c r="M56" s="276">
        <v>48</v>
      </c>
      <c r="N56" s="276">
        <v>12</v>
      </c>
      <c r="O56" s="276">
        <v>21</v>
      </c>
      <c r="P56" s="276">
        <v>69</v>
      </c>
      <c r="Q56" s="276">
        <v>9</v>
      </c>
      <c r="R56" s="303"/>
      <c r="S56" s="303"/>
      <c r="T56" s="303"/>
      <c r="U56" s="303"/>
      <c r="V56" s="288">
        <f t="shared" si="0"/>
        <v>16</v>
      </c>
      <c r="W56" s="288">
        <f t="shared" si="1"/>
        <v>25</v>
      </c>
      <c r="X56" s="288">
        <f t="shared" si="2"/>
        <v>24.333333333333332</v>
      </c>
      <c r="Y56" s="289">
        <f t="shared" si="3"/>
        <v>33</v>
      </c>
      <c r="Z56" s="898"/>
      <c r="AA56" s="879"/>
      <c r="AB56" s="879"/>
      <c r="AC56" s="879"/>
      <c r="AD56" s="879"/>
      <c r="AE56" s="879"/>
      <c r="AF56" s="879"/>
      <c r="AG56" s="879"/>
      <c r="AH56" s="879"/>
      <c r="AI56" s="883"/>
      <c r="AJ56" s="883"/>
    </row>
    <row r="57" spans="1:36" ht="18.75" x14ac:dyDescent="0.25">
      <c r="A57" s="886"/>
      <c r="B57" s="889"/>
      <c r="C57" s="892"/>
      <c r="D57" s="895"/>
      <c r="E57" s="280" t="s">
        <v>614</v>
      </c>
      <c r="F57" s="280">
        <v>12</v>
      </c>
      <c r="G57" s="280">
        <v>23</v>
      </c>
      <c r="H57" s="280">
        <v>14</v>
      </c>
      <c r="I57" s="280">
        <v>20</v>
      </c>
      <c r="J57" s="280">
        <v>17</v>
      </c>
      <c r="K57" s="280">
        <v>19</v>
      </c>
      <c r="L57" s="280">
        <v>24</v>
      </c>
      <c r="M57" s="280">
        <v>10</v>
      </c>
      <c r="N57" s="280">
        <v>14</v>
      </c>
      <c r="O57" s="280">
        <v>25</v>
      </c>
      <c r="P57" s="280">
        <v>12</v>
      </c>
      <c r="Q57" s="280">
        <v>36</v>
      </c>
      <c r="R57" s="292"/>
      <c r="S57" s="292"/>
      <c r="T57" s="292"/>
      <c r="U57" s="292"/>
      <c r="V57" s="288">
        <f t="shared" si="0"/>
        <v>16.333333333333332</v>
      </c>
      <c r="W57" s="288">
        <f t="shared" si="1"/>
        <v>18.666666666666668</v>
      </c>
      <c r="X57" s="288">
        <f t="shared" si="2"/>
        <v>16</v>
      </c>
      <c r="Y57" s="289">
        <f t="shared" si="3"/>
        <v>24.333333333333332</v>
      </c>
      <c r="Z57" s="898"/>
      <c r="AA57" s="879"/>
      <c r="AB57" s="879"/>
      <c r="AC57" s="879"/>
      <c r="AD57" s="879"/>
      <c r="AE57" s="879"/>
      <c r="AF57" s="879"/>
      <c r="AG57" s="879"/>
      <c r="AH57" s="879"/>
      <c r="AI57" s="883"/>
      <c r="AJ57" s="883"/>
    </row>
    <row r="58" spans="1:36" ht="18.75" x14ac:dyDescent="0.25">
      <c r="A58" s="886"/>
      <c r="B58" s="889"/>
      <c r="C58" s="892"/>
      <c r="D58" s="895"/>
      <c r="E58" s="276" t="s">
        <v>615</v>
      </c>
      <c r="F58" s="276">
        <v>7</v>
      </c>
      <c r="G58" s="276">
        <v>3</v>
      </c>
      <c r="H58" s="276">
        <v>0</v>
      </c>
      <c r="I58" s="276">
        <v>1</v>
      </c>
      <c r="J58" s="276">
        <v>1</v>
      </c>
      <c r="K58" s="276">
        <v>0</v>
      </c>
      <c r="L58" s="276">
        <v>5</v>
      </c>
      <c r="M58" s="276">
        <v>4</v>
      </c>
      <c r="N58" s="276">
        <v>0</v>
      </c>
      <c r="O58" s="276">
        <v>0</v>
      </c>
      <c r="P58" s="276">
        <v>1</v>
      </c>
      <c r="Q58" s="276">
        <v>0</v>
      </c>
      <c r="R58" s="303"/>
      <c r="S58" s="303"/>
      <c r="T58" s="303"/>
      <c r="U58" s="303"/>
      <c r="V58" s="288">
        <f t="shared" si="0"/>
        <v>5</v>
      </c>
      <c r="W58" s="288">
        <f t="shared" si="1"/>
        <v>1</v>
      </c>
      <c r="X58" s="288">
        <f t="shared" si="2"/>
        <v>4.5</v>
      </c>
      <c r="Y58" s="289">
        <f t="shared" si="3"/>
        <v>1</v>
      </c>
      <c r="Z58" s="898"/>
      <c r="AA58" s="879"/>
      <c r="AB58" s="879"/>
      <c r="AC58" s="879"/>
      <c r="AD58" s="879"/>
      <c r="AE58" s="879"/>
      <c r="AF58" s="879"/>
      <c r="AG58" s="879"/>
      <c r="AH58" s="879"/>
      <c r="AI58" s="883"/>
      <c r="AJ58" s="883"/>
    </row>
    <row r="59" spans="1:36" ht="18.75" x14ac:dyDescent="0.25">
      <c r="A59" s="886"/>
      <c r="B59" s="889"/>
      <c r="C59" s="892"/>
      <c r="D59" s="895"/>
      <c r="E59" s="280" t="s">
        <v>616</v>
      </c>
      <c r="F59" s="280">
        <v>0</v>
      </c>
      <c r="G59" s="280">
        <v>0</v>
      </c>
      <c r="H59" s="280">
        <v>0</v>
      </c>
      <c r="I59" s="280">
        <v>0</v>
      </c>
      <c r="J59" s="280">
        <v>0</v>
      </c>
      <c r="K59" s="280">
        <v>0</v>
      </c>
      <c r="L59" s="280">
        <v>0</v>
      </c>
      <c r="M59" s="280">
        <v>0</v>
      </c>
      <c r="N59" s="280">
        <v>0</v>
      </c>
      <c r="O59" s="280">
        <v>0</v>
      </c>
      <c r="P59" s="280">
        <v>0</v>
      </c>
      <c r="Q59" s="280">
        <v>0</v>
      </c>
      <c r="R59" s="292"/>
      <c r="S59" s="292"/>
      <c r="T59" s="292"/>
      <c r="U59" s="292"/>
      <c r="V59" s="288">
        <f t="shared" si="0"/>
        <v>0</v>
      </c>
      <c r="W59" s="288">
        <f t="shared" si="1"/>
        <v>0</v>
      </c>
      <c r="X59" s="288">
        <f t="shared" si="2"/>
        <v>0</v>
      </c>
      <c r="Y59" s="289">
        <f t="shared" si="3"/>
        <v>0</v>
      </c>
      <c r="Z59" s="898"/>
      <c r="AA59" s="879"/>
      <c r="AB59" s="879"/>
      <c r="AC59" s="879"/>
      <c r="AD59" s="879"/>
      <c r="AE59" s="879"/>
      <c r="AF59" s="879"/>
      <c r="AG59" s="879"/>
      <c r="AH59" s="879"/>
      <c r="AI59" s="883"/>
      <c r="AJ59" s="883"/>
    </row>
    <row r="60" spans="1:36" ht="18.75" x14ac:dyDescent="0.25">
      <c r="A60" s="886"/>
      <c r="B60" s="889"/>
      <c r="C60" s="892"/>
      <c r="D60" s="895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303"/>
      <c r="S60" s="303"/>
      <c r="T60" s="303"/>
      <c r="U60" s="303"/>
      <c r="V60" s="288">
        <f t="shared" si="0"/>
        <v>0</v>
      </c>
      <c r="W60" s="288">
        <f t="shared" si="1"/>
        <v>0</v>
      </c>
      <c r="X60" s="288">
        <f t="shared" si="2"/>
        <v>0</v>
      </c>
      <c r="Y60" s="289">
        <f t="shared" si="3"/>
        <v>0</v>
      </c>
      <c r="Z60" s="898"/>
      <c r="AA60" s="879"/>
      <c r="AB60" s="879"/>
      <c r="AC60" s="879"/>
      <c r="AD60" s="879"/>
      <c r="AE60" s="879"/>
      <c r="AF60" s="879"/>
      <c r="AG60" s="879"/>
      <c r="AH60" s="879"/>
      <c r="AI60" s="883"/>
      <c r="AJ60" s="883"/>
    </row>
    <row r="61" spans="1:36" ht="19.5" customHeight="1" x14ac:dyDescent="0.25">
      <c r="A61" s="886"/>
      <c r="B61" s="889"/>
      <c r="C61" s="892"/>
      <c r="D61" s="895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92"/>
      <c r="S61" s="292"/>
      <c r="T61" s="292"/>
      <c r="U61" s="292"/>
      <c r="V61" s="288">
        <f t="shared" si="0"/>
        <v>0</v>
      </c>
      <c r="W61" s="288">
        <f t="shared" si="1"/>
        <v>0</v>
      </c>
      <c r="X61" s="288">
        <f t="shared" si="2"/>
        <v>0</v>
      </c>
      <c r="Y61" s="289">
        <f t="shared" si="3"/>
        <v>0</v>
      </c>
      <c r="Z61" s="898"/>
      <c r="AA61" s="879"/>
      <c r="AB61" s="879"/>
      <c r="AC61" s="879"/>
      <c r="AD61" s="879"/>
      <c r="AE61" s="879"/>
      <c r="AF61" s="879"/>
      <c r="AG61" s="879"/>
      <c r="AH61" s="879"/>
      <c r="AI61" s="883"/>
      <c r="AJ61" s="883"/>
    </row>
    <row r="62" spans="1:36" ht="19.5" thickBot="1" x14ac:dyDescent="0.3">
      <c r="A62" s="887"/>
      <c r="B62" s="890"/>
      <c r="C62" s="893"/>
      <c r="D62" s="896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93"/>
      <c r="S62" s="293"/>
      <c r="T62" s="293"/>
      <c r="U62" s="293"/>
      <c r="V62" s="294">
        <f t="shared" si="0"/>
        <v>0</v>
      </c>
      <c r="W62" s="294">
        <f t="shared" si="1"/>
        <v>0</v>
      </c>
      <c r="X62" s="294">
        <f t="shared" si="2"/>
        <v>0</v>
      </c>
      <c r="Y62" s="295">
        <f t="shared" si="3"/>
        <v>0</v>
      </c>
      <c r="Z62" s="899"/>
      <c r="AA62" s="880"/>
      <c r="AB62" s="880"/>
      <c r="AC62" s="880"/>
      <c r="AD62" s="880"/>
      <c r="AE62" s="880"/>
      <c r="AF62" s="880"/>
      <c r="AG62" s="880"/>
      <c r="AH62" s="880"/>
      <c r="AI62" s="884"/>
      <c r="AJ62" s="884"/>
    </row>
    <row r="63" spans="1:36" ht="18.75" x14ac:dyDescent="0.25">
      <c r="A63" s="885">
        <v>6</v>
      </c>
      <c r="B63" s="888" t="s">
        <v>156</v>
      </c>
      <c r="C63" s="900">
        <v>400</v>
      </c>
      <c r="D63" s="894">
        <f>400*0.9</f>
        <v>360</v>
      </c>
      <c r="E63" s="273" t="s">
        <v>617</v>
      </c>
      <c r="F63" s="273">
        <v>32</v>
      </c>
      <c r="G63" s="273">
        <v>16</v>
      </c>
      <c r="H63" s="273">
        <v>22</v>
      </c>
      <c r="I63" s="273">
        <v>14</v>
      </c>
      <c r="J63" s="273">
        <v>45</v>
      </c>
      <c r="K63" s="273">
        <v>1</v>
      </c>
      <c r="L63" s="273">
        <v>20</v>
      </c>
      <c r="M63" s="273">
        <v>19</v>
      </c>
      <c r="N63" s="273">
        <v>7</v>
      </c>
      <c r="O63" s="273">
        <v>59</v>
      </c>
      <c r="P63" s="273">
        <v>22</v>
      </c>
      <c r="Q63" s="273">
        <v>12</v>
      </c>
      <c r="R63" s="304">
        <v>387</v>
      </c>
      <c r="S63" s="304">
        <v>387</v>
      </c>
      <c r="T63" s="304">
        <v>389</v>
      </c>
      <c r="U63" s="304">
        <v>389</v>
      </c>
      <c r="V63" s="286">
        <f t="shared" si="0"/>
        <v>23.333333333333332</v>
      </c>
      <c r="W63" s="286">
        <f t="shared" si="1"/>
        <v>20</v>
      </c>
      <c r="X63" s="286">
        <f t="shared" si="2"/>
        <v>15.333333333333334</v>
      </c>
      <c r="Y63" s="287">
        <f t="shared" si="3"/>
        <v>31</v>
      </c>
      <c r="Z63" s="897">
        <f>SUM(V63:V70)</f>
        <v>55</v>
      </c>
      <c r="AA63" s="881">
        <f>SUM(W63:W70)</f>
        <v>49.333333333333329</v>
      </c>
      <c r="AB63" s="881">
        <f>SUM(X63:X70)</f>
        <v>73</v>
      </c>
      <c r="AC63" s="881">
        <f>SUM(Y63:Y70)</f>
        <v>121</v>
      </c>
      <c r="AD63" s="878">
        <f t="shared" ref="AD63:AG83" si="14">Z63*0.38*0.9*SQRT(3)</f>
        <v>32.579875690370578</v>
      </c>
      <c r="AE63" s="878">
        <f t="shared" si="14"/>
        <v>29.223161225302096</v>
      </c>
      <c r="AF63" s="878">
        <f t="shared" si="14"/>
        <v>43.24238046176459</v>
      </c>
      <c r="AG63" s="878">
        <f t="shared" si="14"/>
        <v>71.675726518815281</v>
      </c>
      <c r="AH63" s="881">
        <f>MAX(Z63:AC70)</f>
        <v>121</v>
      </c>
      <c r="AI63" s="882">
        <f t="shared" ref="AI63" si="15">AH63*0.38*0.9*SQRT(3)</f>
        <v>71.675726518815281</v>
      </c>
      <c r="AJ63" s="882">
        <f>D63-AI63</f>
        <v>288.32427348118472</v>
      </c>
    </row>
    <row r="64" spans="1:36" ht="18.75" x14ac:dyDescent="0.25">
      <c r="A64" s="886"/>
      <c r="B64" s="889"/>
      <c r="C64" s="901"/>
      <c r="D64" s="895"/>
      <c r="E64" s="276" t="s">
        <v>618</v>
      </c>
      <c r="F64" s="276">
        <v>23</v>
      </c>
      <c r="G64" s="276">
        <v>8</v>
      </c>
      <c r="H64" s="276">
        <v>13</v>
      </c>
      <c r="I64" s="276">
        <v>11</v>
      </c>
      <c r="J64" s="276">
        <v>7</v>
      </c>
      <c r="K64" s="276">
        <v>11</v>
      </c>
      <c r="L64" s="276">
        <v>33</v>
      </c>
      <c r="M64" s="276">
        <v>18</v>
      </c>
      <c r="N64" s="276">
        <v>12</v>
      </c>
      <c r="O64" s="276">
        <v>32</v>
      </c>
      <c r="P64" s="276">
        <v>15</v>
      </c>
      <c r="Q64" s="276">
        <v>14</v>
      </c>
      <c r="R64" s="303"/>
      <c r="S64" s="303"/>
      <c r="T64" s="303"/>
      <c r="U64" s="303"/>
      <c r="V64" s="288">
        <f t="shared" si="0"/>
        <v>14.666666666666666</v>
      </c>
      <c r="W64" s="288">
        <f t="shared" si="1"/>
        <v>9.6666666666666661</v>
      </c>
      <c r="X64" s="288">
        <f t="shared" si="2"/>
        <v>21</v>
      </c>
      <c r="Y64" s="289">
        <f t="shared" si="3"/>
        <v>20.333333333333332</v>
      </c>
      <c r="Z64" s="898"/>
      <c r="AA64" s="879"/>
      <c r="AB64" s="879"/>
      <c r="AC64" s="879"/>
      <c r="AD64" s="879"/>
      <c r="AE64" s="879"/>
      <c r="AF64" s="879"/>
      <c r="AG64" s="879"/>
      <c r="AH64" s="879"/>
      <c r="AI64" s="883"/>
      <c r="AJ64" s="883"/>
    </row>
    <row r="65" spans="1:36" ht="18.75" x14ac:dyDescent="0.25">
      <c r="A65" s="886"/>
      <c r="B65" s="889"/>
      <c r="C65" s="901"/>
      <c r="D65" s="895"/>
      <c r="E65" s="280" t="s">
        <v>619</v>
      </c>
      <c r="F65" s="280">
        <v>3</v>
      </c>
      <c r="G65" s="280">
        <v>1</v>
      </c>
      <c r="H65" s="280">
        <v>6</v>
      </c>
      <c r="I65" s="280">
        <v>7</v>
      </c>
      <c r="J65" s="280">
        <v>1</v>
      </c>
      <c r="K65" s="280">
        <v>1</v>
      </c>
      <c r="L65" s="280">
        <v>20</v>
      </c>
      <c r="M65" s="280">
        <v>3</v>
      </c>
      <c r="N65" s="280">
        <v>1</v>
      </c>
      <c r="O65" s="280">
        <v>29</v>
      </c>
      <c r="P65" s="280">
        <v>4</v>
      </c>
      <c r="Q65" s="280">
        <v>4</v>
      </c>
      <c r="R65" s="292"/>
      <c r="S65" s="292"/>
      <c r="T65" s="292"/>
      <c r="U65" s="292"/>
      <c r="V65" s="288">
        <f t="shared" si="0"/>
        <v>3.3333333333333335</v>
      </c>
      <c r="W65" s="288">
        <f t="shared" si="1"/>
        <v>3</v>
      </c>
      <c r="X65" s="288">
        <f t="shared" si="2"/>
        <v>8</v>
      </c>
      <c r="Y65" s="289">
        <f t="shared" si="3"/>
        <v>12.333333333333334</v>
      </c>
      <c r="Z65" s="898"/>
      <c r="AA65" s="879"/>
      <c r="AB65" s="879"/>
      <c r="AC65" s="879"/>
      <c r="AD65" s="879"/>
      <c r="AE65" s="879"/>
      <c r="AF65" s="879"/>
      <c r="AG65" s="879"/>
      <c r="AH65" s="879"/>
      <c r="AI65" s="883"/>
      <c r="AJ65" s="883"/>
    </row>
    <row r="66" spans="1:36" ht="18.75" x14ac:dyDescent="0.25">
      <c r="A66" s="886"/>
      <c r="B66" s="889"/>
      <c r="C66" s="901"/>
      <c r="D66" s="895"/>
      <c r="E66" s="276" t="s">
        <v>476</v>
      </c>
      <c r="F66" s="276">
        <v>13</v>
      </c>
      <c r="G66" s="276">
        <v>21</v>
      </c>
      <c r="H66" s="276">
        <v>7</v>
      </c>
      <c r="I66" s="276">
        <v>7</v>
      </c>
      <c r="J66" s="276">
        <v>28</v>
      </c>
      <c r="K66" s="276">
        <v>15</v>
      </c>
      <c r="L66" s="276">
        <v>30</v>
      </c>
      <c r="M66" s="276">
        <v>31</v>
      </c>
      <c r="N66" s="276">
        <v>25</v>
      </c>
      <c r="O66" s="276">
        <v>50</v>
      </c>
      <c r="P66" s="276">
        <v>40</v>
      </c>
      <c r="Q66" s="276">
        <v>50</v>
      </c>
      <c r="R66" s="303"/>
      <c r="S66" s="303"/>
      <c r="T66" s="303"/>
      <c r="U66" s="303"/>
      <c r="V66" s="288">
        <f t="shared" si="0"/>
        <v>13.666666666666666</v>
      </c>
      <c r="W66" s="288">
        <f t="shared" si="1"/>
        <v>16.666666666666668</v>
      </c>
      <c r="X66" s="288">
        <f t="shared" si="2"/>
        <v>28.666666666666668</v>
      </c>
      <c r="Y66" s="289">
        <f t="shared" si="3"/>
        <v>46.666666666666664</v>
      </c>
      <c r="Z66" s="898"/>
      <c r="AA66" s="879"/>
      <c r="AB66" s="879"/>
      <c r="AC66" s="879"/>
      <c r="AD66" s="879"/>
      <c r="AE66" s="879"/>
      <c r="AF66" s="879"/>
      <c r="AG66" s="879"/>
      <c r="AH66" s="879"/>
      <c r="AI66" s="883"/>
      <c r="AJ66" s="883"/>
    </row>
    <row r="67" spans="1:36" ht="18.75" x14ac:dyDescent="0.25">
      <c r="A67" s="886"/>
      <c r="B67" s="889"/>
      <c r="C67" s="901"/>
      <c r="D67" s="895"/>
      <c r="E67" s="280" t="s">
        <v>581</v>
      </c>
      <c r="F67" s="280">
        <v>0</v>
      </c>
      <c r="G67" s="280">
        <v>0</v>
      </c>
      <c r="H67" s="280">
        <v>0</v>
      </c>
      <c r="I67" s="280">
        <v>0</v>
      </c>
      <c r="J67" s="280">
        <v>0</v>
      </c>
      <c r="K67" s="280">
        <v>0</v>
      </c>
      <c r="L67" s="280">
        <v>0</v>
      </c>
      <c r="M67" s="280">
        <v>0</v>
      </c>
      <c r="N67" s="280">
        <v>0</v>
      </c>
      <c r="O67" s="280">
        <v>20</v>
      </c>
      <c r="P67" s="280">
        <v>2</v>
      </c>
      <c r="Q67" s="280">
        <v>10</v>
      </c>
      <c r="R67" s="292"/>
      <c r="S67" s="292"/>
      <c r="T67" s="292"/>
      <c r="U67" s="292"/>
      <c r="V67" s="288">
        <f t="shared" si="0"/>
        <v>0</v>
      </c>
      <c r="W67" s="288">
        <f t="shared" si="1"/>
        <v>0</v>
      </c>
      <c r="X67" s="288">
        <f t="shared" si="2"/>
        <v>0</v>
      </c>
      <c r="Y67" s="289">
        <f t="shared" si="3"/>
        <v>10.666666666666666</v>
      </c>
      <c r="Z67" s="898"/>
      <c r="AA67" s="879"/>
      <c r="AB67" s="879"/>
      <c r="AC67" s="879"/>
      <c r="AD67" s="879"/>
      <c r="AE67" s="879"/>
      <c r="AF67" s="879"/>
      <c r="AG67" s="879"/>
      <c r="AH67" s="879"/>
      <c r="AI67" s="883"/>
      <c r="AJ67" s="883"/>
    </row>
    <row r="68" spans="1:36" ht="18.75" x14ac:dyDescent="0.25">
      <c r="A68" s="886"/>
      <c r="B68" s="889"/>
      <c r="C68" s="901"/>
      <c r="D68" s="895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303"/>
      <c r="S68" s="303"/>
      <c r="T68" s="303"/>
      <c r="U68" s="303"/>
      <c r="V68" s="288">
        <f t="shared" si="0"/>
        <v>0</v>
      </c>
      <c r="W68" s="288">
        <f t="shared" si="1"/>
        <v>0</v>
      </c>
      <c r="X68" s="288">
        <f t="shared" si="2"/>
        <v>0</v>
      </c>
      <c r="Y68" s="289">
        <f t="shared" si="3"/>
        <v>0</v>
      </c>
      <c r="Z68" s="898"/>
      <c r="AA68" s="879"/>
      <c r="AB68" s="879"/>
      <c r="AC68" s="879"/>
      <c r="AD68" s="879"/>
      <c r="AE68" s="879"/>
      <c r="AF68" s="879"/>
      <c r="AG68" s="879"/>
      <c r="AH68" s="879"/>
      <c r="AI68" s="883"/>
      <c r="AJ68" s="883"/>
    </row>
    <row r="69" spans="1:36" ht="18.75" x14ac:dyDescent="0.25">
      <c r="A69" s="886"/>
      <c r="B69" s="889"/>
      <c r="C69" s="901"/>
      <c r="D69" s="895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92"/>
      <c r="S69" s="292"/>
      <c r="T69" s="292"/>
      <c r="U69" s="292"/>
      <c r="V69" s="288">
        <f t="shared" si="0"/>
        <v>0</v>
      </c>
      <c r="W69" s="288">
        <f t="shared" si="1"/>
        <v>0</v>
      </c>
      <c r="X69" s="288">
        <f t="shared" si="2"/>
        <v>0</v>
      </c>
      <c r="Y69" s="289">
        <f t="shared" si="3"/>
        <v>0</v>
      </c>
      <c r="Z69" s="898"/>
      <c r="AA69" s="879"/>
      <c r="AB69" s="879"/>
      <c r="AC69" s="879"/>
      <c r="AD69" s="879"/>
      <c r="AE69" s="879"/>
      <c r="AF69" s="879"/>
      <c r="AG69" s="879"/>
      <c r="AH69" s="879"/>
      <c r="AI69" s="883"/>
      <c r="AJ69" s="883"/>
    </row>
    <row r="70" spans="1:36" ht="19.5" thickBot="1" x14ac:dyDescent="0.3">
      <c r="A70" s="887"/>
      <c r="B70" s="890"/>
      <c r="C70" s="902"/>
      <c r="D70" s="896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93"/>
      <c r="S70" s="293"/>
      <c r="T70" s="293"/>
      <c r="U70" s="293"/>
      <c r="V70" s="294">
        <f t="shared" si="0"/>
        <v>0</v>
      </c>
      <c r="W70" s="294">
        <f t="shared" si="1"/>
        <v>0</v>
      </c>
      <c r="X70" s="294">
        <f t="shared" si="2"/>
        <v>0</v>
      </c>
      <c r="Y70" s="295">
        <f t="shared" si="3"/>
        <v>0</v>
      </c>
      <c r="Z70" s="899"/>
      <c r="AA70" s="880"/>
      <c r="AB70" s="880"/>
      <c r="AC70" s="880"/>
      <c r="AD70" s="880"/>
      <c r="AE70" s="880"/>
      <c r="AF70" s="880"/>
      <c r="AG70" s="880"/>
      <c r="AH70" s="880"/>
      <c r="AI70" s="884"/>
      <c r="AJ70" s="884"/>
    </row>
    <row r="71" spans="1:36" ht="18.75" x14ac:dyDescent="0.25">
      <c r="A71" s="885">
        <v>7</v>
      </c>
      <c r="B71" s="888" t="s">
        <v>240</v>
      </c>
      <c r="C71" s="900">
        <v>160</v>
      </c>
      <c r="D71" s="894">
        <f>160*0.9</f>
        <v>144</v>
      </c>
      <c r="E71" s="273" t="s">
        <v>197</v>
      </c>
      <c r="F71" s="273">
        <v>60</v>
      </c>
      <c r="G71" s="273">
        <v>37</v>
      </c>
      <c r="H71" s="273">
        <v>16</v>
      </c>
      <c r="I71" s="273">
        <v>53</v>
      </c>
      <c r="J71" s="273">
        <v>31</v>
      </c>
      <c r="K71" s="273">
        <v>37</v>
      </c>
      <c r="L71" s="273">
        <v>61</v>
      </c>
      <c r="M71" s="273">
        <v>29</v>
      </c>
      <c r="N71" s="273">
        <v>64</v>
      </c>
      <c r="O71" s="273">
        <v>59</v>
      </c>
      <c r="P71" s="273">
        <v>56</v>
      </c>
      <c r="Q71" s="273">
        <v>95</v>
      </c>
      <c r="R71" s="304">
        <v>401</v>
      </c>
      <c r="S71" s="304">
        <v>399</v>
      </c>
      <c r="T71" s="304">
        <v>408</v>
      </c>
      <c r="U71" s="304">
        <v>404</v>
      </c>
      <c r="V71" s="286">
        <f t="shared" si="0"/>
        <v>37.666666666666664</v>
      </c>
      <c r="W71" s="286">
        <f t="shared" si="1"/>
        <v>40.333333333333336</v>
      </c>
      <c r="X71" s="286">
        <f t="shared" si="2"/>
        <v>51.333333333333336</v>
      </c>
      <c r="Y71" s="287">
        <f t="shared" si="3"/>
        <v>70</v>
      </c>
      <c r="Z71" s="897">
        <f>SUM(V71:V78)</f>
        <v>59</v>
      </c>
      <c r="AA71" s="881">
        <f>SUM(W71:W78)</f>
        <v>64.666666666666671</v>
      </c>
      <c r="AB71" s="881">
        <f>SUM(X71:X78)</f>
        <v>109.83333333333334</v>
      </c>
      <c r="AC71" s="881">
        <f>SUM(Y71:Y78)</f>
        <v>142.66666666666666</v>
      </c>
      <c r="AD71" s="878">
        <f t="shared" ref="AD71" si="16">Z71*0.38*0.9*SQRT(3)</f>
        <v>34.949321195124803</v>
      </c>
      <c r="AE71" s="878">
        <f t="shared" si="14"/>
        <v>38.306035660193288</v>
      </c>
      <c r="AF71" s="878">
        <f t="shared" si="14"/>
        <v>65.061024484709733</v>
      </c>
      <c r="AG71" s="878">
        <f t="shared" si="14"/>
        <v>84.510223002900659</v>
      </c>
      <c r="AH71" s="881">
        <f>MAX(Z71:AC78)</f>
        <v>142.66666666666666</v>
      </c>
      <c r="AI71" s="882">
        <f t="shared" ref="AI71" si="17">AH71*0.38*0.9*SQRT(3)</f>
        <v>84.510223002900659</v>
      </c>
      <c r="AJ71" s="882">
        <f>D71-AI71</f>
        <v>59.489776997099341</v>
      </c>
    </row>
    <row r="72" spans="1:36" ht="18.75" x14ac:dyDescent="0.25">
      <c r="A72" s="886"/>
      <c r="B72" s="889"/>
      <c r="C72" s="901"/>
      <c r="D72" s="895"/>
      <c r="E72" s="276" t="s">
        <v>620</v>
      </c>
      <c r="F72" s="276">
        <v>8</v>
      </c>
      <c r="G72" s="276">
        <v>1</v>
      </c>
      <c r="H72" s="276">
        <v>10</v>
      </c>
      <c r="I72" s="276">
        <v>18</v>
      </c>
      <c r="J72" s="276">
        <v>10</v>
      </c>
      <c r="K72" s="276">
        <v>12</v>
      </c>
      <c r="L72" s="276">
        <v>24</v>
      </c>
      <c r="M72" s="276">
        <v>10</v>
      </c>
      <c r="N72" s="276">
        <v>27</v>
      </c>
      <c r="O72" s="276">
        <v>31</v>
      </c>
      <c r="P72" s="276">
        <v>10</v>
      </c>
      <c r="Q72" s="276">
        <v>35</v>
      </c>
      <c r="R72" s="303"/>
      <c r="S72" s="303"/>
      <c r="T72" s="303"/>
      <c r="U72" s="303"/>
      <c r="V72" s="288">
        <f t="shared" si="0"/>
        <v>6.333333333333333</v>
      </c>
      <c r="W72" s="288">
        <f t="shared" si="1"/>
        <v>13.333333333333334</v>
      </c>
      <c r="X72" s="288">
        <f t="shared" si="2"/>
        <v>20.333333333333332</v>
      </c>
      <c r="Y72" s="289">
        <f t="shared" si="3"/>
        <v>25.333333333333332</v>
      </c>
      <c r="Z72" s="898"/>
      <c r="AA72" s="879"/>
      <c r="AB72" s="879"/>
      <c r="AC72" s="879"/>
      <c r="AD72" s="879"/>
      <c r="AE72" s="879"/>
      <c r="AF72" s="879"/>
      <c r="AG72" s="879"/>
      <c r="AH72" s="879"/>
      <c r="AI72" s="883"/>
      <c r="AJ72" s="883"/>
    </row>
    <row r="73" spans="1:36" ht="18.75" x14ac:dyDescent="0.25">
      <c r="A73" s="886"/>
      <c r="B73" s="889"/>
      <c r="C73" s="901"/>
      <c r="D73" s="895"/>
      <c r="E73" s="280" t="s">
        <v>621</v>
      </c>
      <c r="F73" s="280">
        <v>1</v>
      </c>
      <c r="G73" s="280">
        <v>36</v>
      </c>
      <c r="H73" s="280">
        <v>8</v>
      </c>
      <c r="I73" s="280">
        <v>6</v>
      </c>
      <c r="J73" s="280">
        <v>22</v>
      </c>
      <c r="K73" s="280">
        <v>5</v>
      </c>
      <c r="L73" s="280">
        <v>13</v>
      </c>
      <c r="M73" s="280">
        <v>33</v>
      </c>
      <c r="N73" s="280">
        <v>7</v>
      </c>
      <c r="O73" s="280">
        <v>19</v>
      </c>
      <c r="P73" s="280">
        <v>50</v>
      </c>
      <c r="Q73" s="280">
        <v>10</v>
      </c>
      <c r="R73" s="292"/>
      <c r="S73" s="292"/>
      <c r="T73" s="292"/>
      <c r="U73" s="292"/>
      <c r="V73" s="288">
        <f t="shared" si="0"/>
        <v>15</v>
      </c>
      <c r="W73" s="288">
        <f t="shared" si="1"/>
        <v>11</v>
      </c>
      <c r="X73" s="288">
        <f t="shared" si="2"/>
        <v>17.666666666666668</v>
      </c>
      <c r="Y73" s="289">
        <f t="shared" si="3"/>
        <v>26.333333333333332</v>
      </c>
      <c r="Z73" s="898"/>
      <c r="AA73" s="879"/>
      <c r="AB73" s="879"/>
      <c r="AC73" s="879"/>
      <c r="AD73" s="879"/>
      <c r="AE73" s="879"/>
      <c r="AF73" s="879"/>
      <c r="AG73" s="879"/>
      <c r="AH73" s="879"/>
      <c r="AI73" s="883"/>
      <c r="AJ73" s="883"/>
    </row>
    <row r="74" spans="1:36" ht="18.75" x14ac:dyDescent="0.25">
      <c r="A74" s="886"/>
      <c r="B74" s="889"/>
      <c r="C74" s="901"/>
      <c r="D74" s="895"/>
      <c r="E74" s="276" t="s">
        <v>581</v>
      </c>
      <c r="F74" s="276">
        <v>0</v>
      </c>
      <c r="G74" s="276">
        <v>0</v>
      </c>
      <c r="H74" s="276">
        <v>0</v>
      </c>
      <c r="I74" s="276">
        <v>0</v>
      </c>
      <c r="J74" s="276">
        <v>0</v>
      </c>
      <c r="K74" s="276">
        <v>0</v>
      </c>
      <c r="L74" s="276">
        <v>13</v>
      </c>
      <c r="M74" s="276">
        <v>28</v>
      </c>
      <c r="N74" s="276"/>
      <c r="O74" s="276">
        <v>14</v>
      </c>
      <c r="P74" s="276">
        <v>28</v>
      </c>
      <c r="Q74" s="276"/>
      <c r="R74" s="303"/>
      <c r="S74" s="303"/>
      <c r="T74" s="303"/>
      <c r="U74" s="303"/>
      <c r="V74" s="288">
        <f t="shared" si="0"/>
        <v>0</v>
      </c>
      <c r="W74" s="288">
        <f t="shared" si="1"/>
        <v>0</v>
      </c>
      <c r="X74" s="288">
        <f t="shared" si="2"/>
        <v>20.5</v>
      </c>
      <c r="Y74" s="289">
        <f t="shared" si="3"/>
        <v>21</v>
      </c>
      <c r="Z74" s="898"/>
      <c r="AA74" s="879"/>
      <c r="AB74" s="879"/>
      <c r="AC74" s="879"/>
      <c r="AD74" s="879"/>
      <c r="AE74" s="879"/>
      <c r="AF74" s="879"/>
      <c r="AG74" s="879"/>
      <c r="AH74" s="879"/>
      <c r="AI74" s="883"/>
      <c r="AJ74" s="883"/>
    </row>
    <row r="75" spans="1:36" ht="18.75" x14ac:dyDescent="0.25">
      <c r="A75" s="886"/>
      <c r="B75" s="889"/>
      <c r="C75" s="901"/>
      <c r="D75" s="895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92"/>
      <c r="S75" s="292"/>
      <c r="T75" s="292"/>
      <c r="U75" s="292"/>
      <c r="V75" s="288">
        <f t="shared" si="0"/>
        <v>0</v>
      </c>
      <c r="W75" s="288">
        <f t="shared" si="1"/>
        <v>0</v>
      </c>
      <c r="X75" s="288">
        <f t="shared" si="2"/>
        <v>0</v>
      </c>
      <c r="Y75" s="289">
        <f t="shared" si="3"/>
        <v>0</v>
      </c>
      <c r="Z75" s="898"/>
      <c r="AA75" s="879"/>
      <c r="AB75" s="879"/>
      <c r="AC75" s="879"/>
      <c r="AD75" s="879"/>
      <c r="AE75" s="879"/>
      <c r="AF75" s="879"/>
      <c r="AG75" s="879"/>
      <c r="AH75" s="879"/>
      <c r="AI75" s="883"/>
      <c r="AJ75" s="883"/>
    </row>
    <row r="76" spans="1:36" ht="18.75" x14ac:dyDescent="0.25">
      <c r="A76" s="886"/>
      <c r="B76" s="889"/>
      <c r="C76" s="901"/>
      <c r="D76" s="895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303"/>
      <c r="S76" s="303"/>
      <c r="T76" s="303"/>
      <c r="U76" s="303"/>
      <c r="V76" s="288">
        <f t="shared" ref="V76:V139" si="18">IF(AND(F76=0,G76=0,H76=0),0,IF(AND(F76=0,G76=0),H76,IF(AND(F76=0,H76=0),G76,IF(AND(G76=0,H76=0),F76,IF(F76=0,(G76+H76)/2,IF(G76=0,(F76+H76)/2,IF(H76=0,(F76+G76)/2,(F76+G76+H76)/3)))))))</f>
        <v>0</v>
      </c>
      <c r="W76" s="288">
        <f t="shared" ref="W76:W139" si="19">IF(AND(I76=0,J76=0,K76=0),0,IF(AND(I76=0,J76=0),K76,IF(AND(I76=0,K76=0),J76,IF(AND(J76=0,K76=0),I76,IF(I76=0,(J76+K76)/2,IF(J76=0,(I76+K76)/2,IF(K76=0,(I76+J76)/2,(I76+J76+K76)/3)))))))</f>
        <v>0</v>
      </c>
      <c r="X76" s="288">
        <f t="shared" ref="X76:X139" si="20">IF(AND(L76=0,M76=0,N76=0),0,IF(AND(L76=0,M76=0),N76,IF(AND(L76=0,N76=0),M76,IF(AND(M76=0,N76=0),L76,IF(L76=0,(M76+N76)/2,IF(M76=0,(L76+N76)/2,IF(N76=0,(L76+M76)/2,(L76+M76+N76)/3)))))))</f>
        <v>0</v>
      </c>
      <c r="Y76" s="289">
        <f t="shared" ref="Y76:Y139" si="21">IF(AND(O76=0,P76=0,Q76=0),0,IF(AND(O76=0,P76=0),Q76,IF(AND(O76=0,Q76=0),P76,IF(AND(P76=0,Q76=0),O76,IF(O76=0,(P76+Q76)/2,IF(P76=0,(O76+Q76)/2,IF(Q76=0,(O76+P76)/2,(O76+P76+Q76)/3)))))))</f>
        <v>0</v>
      </c>
      <c r="Z76" s="898"/>
      <c r="AA76" s="879"/>
      <c r="AB76" s="879"/>
      <c r="AC76" s="879"/>
      <c r="AD76" s="879"/>
      <c r="AE76" s="879"/>
      <c r="AF76" s="879"/>
      <c r="AG76" s="879"/>
      <c r="AH76" s="879"/>
      <c r="AI76" s="883"/>
      <c r="AJ76" s="883"/>
    </row>
    <row r="77" spans="1:36" ht="18.75" x14ac:dyDescent="0.25">
      <c r="A77" s="886"/>
      <c r="B77" s="889"/>
      <c r="C77" s="901"/>
      <c r="D77" s="895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92"/>
      <c r="S77" s="292"/>
      <c r="T77" s="292"/>
      <c r="U77" s="292"/>
      <c r="V77" s="288">
        <f t="shared" si="18"/>
        <v>0</v>
      </c>
      <c r="W77" s="288">
        <f t="shared" si="19"/>
        <v>0</v>
      </c>
      <c r="X77" s="288">
        <f t="shared" si="20"/>
        <v>0</v>
      </c>
      <c r="Y77" s="289">
        <f t="shared" si="21"/>
        <v>0</v>
      </c>
      <c r="Z77" s="898"/>
      <c r="AA77" s="879"/>
      <c r="AB77" s="879"/>
      <c r="AC77" s="879"/>
      <c r="AD77" s="879"/>
      <c r="AE77" s="879"/>
      <c r="AF77" s="879"/>
      <c r="AG77" s="879"/>
      <c r="AH77" s="879"/>
      <c r="AI77" s="883"/>
      <c r="AJ77" s="883"/>
    </row>
    <row r="78" spans="1:36" ht="19.5" thickBot="1" x14ac:dyDescent="0.3">
      <c r="A78" s="887"/>
      <c r="B78" s="890"/>
      <c r="C78" s="902"/>
      <c r="D78" s="896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93"/>
      <c r="S78" s="293"/>
      <c r="T78" s="293"/>
      <c r="U78" s="293"/>
      <c r="V78" s="294">
        <f t="shared" si="18"/>
        <v>0</v>
      </c>
      <c r="W78" s="294">
        <f t="shared" si="19"/>
        <v>0</v>
      </c>
      <c r="X78" s="294">
        <f t="shared" si="20"/>
        <v>0</v>
      </c>
      <c r="Y78" s="295">
        <f t="shared" si="21"/>
        <v>0</v>
      </c>
      <c r="Z78" s="899"/>
      <c r="AA78" s="880"/>
      <c r="AB78" s="880"/>
      <c r="AC78" s="880"/>
      <c r="AD78" s="880"/>
      <c r="AE78" s="880"/>
      <c r="AF78" s="880"/>
      <c r="AG78" s="880"/>
      <c r="AH78" s="880"/>
      <c r="AI78" s="884"/>
      <c r="AJ78" s="884"/>
    </row>
    <row r="79" spans="1:36" ht="18.75" x14ac:dyDescent="0.25">
      <c r="A79" s="885">
        <v>8</v>
      </c>
      <c r="B79" s="888" t="s">
        <v>92</v>
      </c>
      <c r="C79" s="900">
        <v>100</v>
      </c>
      <c r="D79" s="894">
        <f>100*0.9</f>
        <v>90</v>
      </c>
      <c r="E79" s="273" t="s">
        <v>622</v>
      </c>
      <c r="F79" s="273">
        <v>15</v>
      </c>
      <c r="G79" s="273">
        <v>13</v>
      </c>
      <c r="H79" s="273">
        <v>19</v>
      </c>
      <c r="I79" s="273">
        <v>15</v>
      </c>
      <c r="J79" s="273">
        <v>14</v>
      </c>
      <c r="K79" s="273">
        <v>20</v>
      </c>
      <c r="L79" s="273">
        <v>3</v>
      </c>
      <c r="M79" s="273">
        <v>3</v>
      </c>
      <c r="N79" s="273">
        <v>11</v>
      </c>
      <c r="O79" s="273">
        <v>3</v>
      </c>
      <c r="P79" s="273">
        <v>3</v>
      </c>
      <c r="Q79" s="273">
        <v>10</v>
      </c>
      <c r="R79" s="304">
        <v>374</v>
      </c>
      <c r="S79" s="304">
        <v>374</v>
      </c>
      <c r="T79" s="304">
        <v>404</v>
      </c>
      <c r="U79" s="304">
        <v>404</v>
      </c>
      <c r="V79" s="286">
        <f t="shared" si="18"/>
        <v>15.666666666666666</v>
      </c>
      <c r="W79" s="286">
        <f t="shared" si="19"/>
        <v>16.333333333333332</v>
      </c>
      <c r="X79" s="286">
        <f t="shared" si="20"/>
        <v>5.666666666666667</v>
      </c>
      <c r="Y79" s="287">
        <f t="shared" si="21"/>
        <v>5.333333333333333</v>
      </c>
      <c r="Z79" s="897">
        <f t="shared" ref="Z79:AB79" si="22">SUM(V79:V82)</f>
        <v>15.666666666666666</v>
      </c>
      <c r="AA79" s="881">
        <f t="shared" si="22"/>
        <v>16.333333333333332</v>
      </c>
      <c r="AB79" s="881">
        <f t="shared" si="22"/>
        <v>5.666666666666667</v>
      </c>
      <c r="AC79" s="881">
        <f>SUM(Y79:Y82)</f>
        <v>5.333333333333333</v>
      </c>
      <c r="AD79" s="878">
        <f t="shared" ref="AD79" si="23">Z79*0.38*0.9*SQRT(3)</f>
        <v>9.2803282269540439</v>
      </c>
      <c r="AE79" s="878">
        <f t="shared" si="14"/>
        <v>9.6752358110797463</v>
      </c>
      <c r="AF79" s="878">
        <f t="shared" si="14"/>
        <v>3.3567144650684839</v>
      </c>
      <c r="AG79" s="878">
        <f t="shared" si="14"/>
        <v>3.1592606730056318</v>
      </c>
      <c r="AH79" s="881">
        <f>MAX(Z79:AC82)</f>
        <v>16.333333333333332</v>
      </c>
      <c r="AI79" s="882">
        <f t="shared" ref="AI79" si="24">AH79*0.38*0.9*SQRT(3)</f>
        <v>9.6752358110797463</v>
      </c>
      <c r="AJ79" s="882">
        <f>D79-AI79</f>
        <v>80.324764188920255</v>
      </c>
    </row>
    <row r="80" spans="1:36" ht="18.75" x14ac:dyDescent="0.25">
      <c r="A80" s="886"/>
      <c r="B80" s="889"/>
      <c r="C80" s="901"/>
      <c r="D80" s="895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303"/>
      <c r="S80" s="303"/>
      <c r="T80" s="303"/>
      <c r="U80" s="303"/>
      <c r="V80" s="288">
        <f t="shared" si="18"/>
        <v>0</v>
      </c>
      <c r="W80" s="288">
        <f t="shared" si="19"/>
        <v>0</v>
      </c>
      <c r="X80" s="288">
        <f t="shared" si="20"/>
        <v>0</v>
      </c>
      <c r="Y80" s="289">
        <f t="shared" si="21"/>
        <v>0</v>
      </c>
      <c r="Z80" s="898"/>
      <c r="AA80" s="879"/>
      <c r="AB80" s="879"/>
      <c r="AC80" s="879"/>
      <c r="AD80" s="879"/>
      <c r="AE80" s="879"/>
      <c r="AF80" s="879"/>
      <c r="AG80" s="879"/>
      <c r="AH80" s="879"/>
      <c r="AI80" s="883"/>
      <c r="AJ80" s="883"/>
    </row>
    <row r="81" spans="1:36" ht="18.75" x14ac:dyDescent="0.25">
      <c r="A81" s="886"/>
      <c r="B81" s="889"/>
      <c r="C81" s="901"/>
      <c r="D81" s="895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92"/>
      <c r="S81" s="292"/>
      <c r="T81" s="292"/>
      <c r="U81" s="292"/>
      <c r="V81" s="288">
        <f t="shared" si="18"/>
        <v>0</v>
      </c>
      <c r="W81" s="288">
        <f t="shared" si="19"/>
        <v>0</v>
      </c>
      <c r="X81" s="288">
        <f t="shared" si="20"/>
        <v>0</v>
      </c>
      <c r="Y81" s="289">
        <f t="shared" si="21"/>
        <v>0</v>
      </c>
      <c r="Z81" s="898"/>
      <c r="AA81" s="879"/>
      <c r="AB81" s="879"/>
      <c r="AC81" s="879"/>
      <c r="AD81" s="879"/>
      <c r="AE81" s="879"/>
      <c r="AF81" s="879"/>
      <c r="AG81" s="879"/>
      <c r="AH81" s="879"/>
      <c r="AI81" s="883"/>
      <c r="AJ81" s="883"/>
    </row>
    <row r="82" spans="1:36" ht="19.5" thickBot="1" x14ac:dyDescent="0.3">
      <c r="A82" s="887"/>
      <c r="B82" s="890"/>
      <c r="C82" s="902"/>
      <c r="D82" s="896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93"/>
      <c r="S82" s="293"/>
      <c r="T82" s="293"/>
      <c r="U82" s="293"/>
      <c r="V82" s="294">
        <f t="shared" si="18"/>
        <v>0</v>
      </c>
      <c r="W82" s="294">
        <f t="shared" si="19"/>
        <v>0</v>
      </c>
      <c r="X82" s="294">
        <f t="shared" si="20"/>
        <v>0</v>
      </c>
      <c r="Y82" s="295">
        <f t="shared" si="21"/>
        <v>0</v>
      </c>
      <c r="Z82" s="899"/>
      <c r="AA82" s="880"/>
      <c r="AB82" s="880"/>
      <c r="AC82" s="880"/>
      <c r="AD82" s="880"/>
      <c r="AE82" s="880"/>
      <c r="AF82" s="880"/>
      <c r="AG82" s="880"/>
      <c r="AH82" s="880"/>
      <c r="AI82" s="884"/>
      <c r="AJ82" s="884"/>
    </row>
    <row r="83" spans="1:36" ht="18.75" x14ac:dyDescent="0.25">
      <c r="A83" s="885">
        <v>9</v>
      </c>
      <c r="B83" s="888" t="s">
        <v>249</v>
      </c>
      <c r="C83" s="900">
        <v>160</v>
      </c>
      <c r="D83" s="894">
        <f>160*0.9</f>
        <v>144</v>
      </c>
      <c r="E83" s="273" t="s">
        <v>623</v>
      </c>
      <c r="F83" s="273">
        <v>15</v>
      </c>
      <c r="G83" s="273">
        <v>3</v>
      </c>
      <c r="H83" s="273">
        <v>3</v>
      </c>
      <c r="I83" s="273">
        <v>12</v>
      </c>
      <c r="J83" s="273">
        <v>4</v>
      </c>
      <c r="K83" s="273">
        <v>4</v>
      </c>
      <c r="L83" s="273">
        <v>7</v>
      </c>
      <c r="M83" s="273">
        <v>6</v>
      </c>
      <c r="N83" s="273">
        <v>5</v>
      </c>
      <c r="O83" s="273">
        <v>1</v>
      </c>
      <c r="P83" s="273">
        <v>5</v>
      </c>
      <c r="Q83" s="273">
        <v>6</v>
      </c>
      <c r="R83" s="304">
        <v>411</v>
      </c>
      <c r="S83" s="304">
        <v>411</v>
      </c>
      <c r="T83" s="304">
        <v>405</v>
      </c>
      <c r="U83" s="304">
        <v>405</v>
      </c>
      <c r="V83" s="286">
        <f t="shared" si="18"/>
        <v>7</v>
      </c>
      <c r="W83" s="286">
        <f t="shared" si="19"/>
        <v>6.666666666666667</v>
      </c>
      <c r="X83" s="286">
        <f t="shared" si="20"/>
        <v>6</v>
      </c>
      <c r="Y83" s="287">
        <f t="shared" si="21"/>
        <v>4</v>
      </c>
      <c r="Z83" s="897">
        <f>SUM(V83:V88)</f>
        <v>38.333333333333329</v>
      </c>
      <c r="AA83" s="881">
        <f>SUM(W83:W88)</f>
        <v>41.333333333333336</v>
      </c>
      <c r="AB83" s="881">
        <f>SUM(X83:X88)</f>
        <v>56.666666666666671</v>
      </c>
      <c r="AC83" s="881">
        <f>SUM(Y83:Y88)</f>
        <v>65</v>
      </c>
      <c r="AD83" s="878">
        <f t="shared" ref="AD83" si="25">Z83*0.38*0.9*SQRT(3)</f>
        <v>22.707186087227974</v>
      </c>
      <c r="AE83" s="878">
        <f t="shared" si="14"/>
        <v>24.48427021579365</v>
      </c>
      <c r="AF83" s="878">
        <f t="shared" si="14"/>
        <v>33.567144650684845</v>
      </c>
      <c r="AG83" s="878">
        <f t="shared" si="14"/>
        <v>38.50348945225614</v>
      </c>
      <c r="AH83" s="881">
        <f>MAX(Z83:AC88)</f>
        <v>65</v>
      </c>
      <c r="AI83" s="882">
        <f t="shared" ref="AI83" si="26">AH83*0.38*0.9*SQRT(3)</f>
        <v>38.50348945225614</v>
      </c>
      <c r="AJ83" s="882">
        <f>D83-AI83</f>
        <v>105.49651054774387</v>
      </c>
    </row>
    <row r="84" spans="1:36" ht="18.75" x14ac:dyDescent="0.25">
      <c r="A84" s="886"/>
      <c r="B84" s="889"/>
      <c r="C84" s="901"/>
      <c r="D84" s="895"/>
      <c r="E84" s="276" t="s">
        <v>624</v>
      </c>
      <c r="F84" s="276">
        <v>9</v>
      </c>
      <c r="G84" s="276">
        <v>5</v>
      </c>
      <c r="H84" s="276">
        <v>2</v>
      </c>
      <c r="I84" s="276">
        <v>3</v>
      </c>
      <c r="J84" s="276">
        <v>3</v>
      </c>
      <c r="K84" s="276">
        <v>0</v>
      </c>
      <c r="L84" s="276">
        <v>10</v>
      </c>
      <c r="M84" s="276">
        <v>13</v>
      </c>
      <c r="N84" s="276">
        <v>14</v>
      </c>
      <c r="O84" s="276">
        <v>11</v>
      </c>
      <c r="P84" s="276">
        <v>14</v>
      </c>
      <c r="Q84" s="276">
        <v>15</v>
      </c>
      <c r="R84" s="303"/>
      <c r="S84" s="303"/>
      <c r="T84" s="303"/>
      <c r="U84" s="303"/>
      <c r="V84" s="288">
        <f t="shared" si="18"/>
        <v>5.333333333333333</v>
      </c>
      <c r="W84" s="288">
        <f t="shared" si="19"/>
        <v>3</v>
      </c>
      <c r="X84" s="288">
        <f t="shared" si="20"/>
        <v>12.333333333333334</v>
      </c>
      <c r="Y84" s="289">
        <f t="shared" si="21"/>
        <v>13.333333333333334</v>
      </c>
      <c r="Z84" s="898"/>
      <c r="AA84" s="879"/>
      <c r="AB84" s="879"/>
      <c r="AC84" s="879"/>
      <c r="AD84" s="879"/>
      <c r="AE84" s="879"/>
      <c r="AF84" s="879"/>
      <c r="AG84" s="879"/>
      <c r="AH84" s="879"/>
      <c r="AI84" s="883"/>
      <c r="AJ84" s="883"/>
    </row>
    <row r="85" spans="1:36" ht="18.75" x14ac:dyDescent="0.25">
      <c r="A85" s="886"/>
      <c r="B85" s="889"/>
      <c r="C85" s="901"/>
      <c r="D85" s="895"/>
      <c r="E85" s="280" t="s">
        <v>625</v>
      </c>
      <c r="F85" s="280">
        <v>22</v>
      </c>
      <c r="G85" s="280">
        <v>26</v>
      </c>
      <c r="H85" s="280">
        <v>21</v>
      </c>
      <c r="I85" s="280">
        <v>21</v>
      </c>
      <c r="J85" s="280">
        <v>19</v>
      </c>
      <c r="K85" s="280">
        <v>35</v>
      </c>
      <c r="L85" s="280">
        <v>55</v>
      </c>
      <c r="M85" s="280">
        <v>47</v>
      </c>
      <c r="N85" s="280">
        <v>7</v>
      </c>
      <c r="O85" s="280">
        <v>56</v>
      </c>
      <c r="P85" s="280">
        <v>55</v>
      </c>
      <c r="Q85" s="280">
        <v>17</v>
      </c>
      <c r="R85" s="292"/>
      <c r="S85" s="292"/>
      <c r="T85" s="292"/>
      <c r="U85" s="292"/>
      <c r="V85" s="288">
        <f t="shared" si="18"/>
        <v>23</v>
      </c>
      <c r="W85" s="288">
        <f t="shared" si="19"/>
        <v>25</v>
      </c>
      <c r="X85" s="288">
        <f t="shared" si="20"/>
        <v>36.333333333333336</v>
      </c>
      <c r="Y85" s="289">
        <f t="shared" si="21"/>
        <v>42.666666666666664</v>
      </c>
      <c r="Z85" s="898"/>
      <c r="AA85" s="879"/>
      <c r="AB85" s="879"/>
      <c r="AC85" s="879"/>
      <c r="AD85" s="879"/>
      <c r="AE85" s="879"/>
      <c r="AF85" s="879"/>
      <c r="AG85" s="879"/>
      <c r="AH85" s="879"/>
      <c r="AI85" s="883"/>
      <c r="AJ85" s="883"/>
    </row>
    <row r="86" spans="1:36" ht="18.75" x14ac:dyDescent="0.25">
      <c r="A86" s="886"/>
      <c r="B86" s="889"/>
      <c r="C86" s="901"/>
      <c r="D86" s="895"/>
      <c r="E86" s="276" t="s">
        <v>626</v>
      </c>
      <c r="F86" s="276">
        <v>0</v>
      </c>
      <c r="G86" s="276">
        <v>0</v>
      </c>
      <c r="H86" s="276">
        <v>1</v>
      </c>
      <c r="I86" s="276">
        <v>11</v>
      </c>
      <c r="J86" s="276">
        <v>1</v>
      </c>
      <c r="K86" s="276">
        <v>2</v>
      </c>
      <c r="L86" s="276">
        <v>1</v>
      </c>
      <c r="M86" s="276">
        <v>1</v>
      </c>
      <c r="N86" s="276">
        <v>0</v>
      </c>
      <c r="O86" s="276">
        <v>1</v>
      </c>
      <c r="P86" s="276">
        <v>1</v>
      </c>
      <c r="Q86" s="276">
        <v>1</v>
      </c>
      <c r="R86" s="303"/>
      <c r="S86" s="303"/>
      <c r="T86" s="303"/>
      <c r="U86" s="303"/>
      <c r="V86" s="288">
        <f t="shared" si="18"/>
        <v>1</v>
      </c>
      <c r="W86" s="288">
        <f t="shared" si="19"/>
        <v>4.666666666666667</v>
      </c>
      <c r="X86" s="288">
        <f t="shared" si="20"/>
        <v>1</v>
      </c>
      <c r="Y86" s="289">
        <f t="shared" si="21"/>
        <v>1</v>
      </c>
      <c r="Z86" s="898"/>
      <c r="AA86" s="879"/>
      <c r="AB86" s="879"/>
      <c r="AC86" s="879"/>
      <c r="AD86" s="879"/>
      <c r="AE86" s="879"/>
      <c r="AF86" s="879"/>
      <c r="AG86" s="879"/>
      <c r="AH86" s="879"/>
      <c r="AI86" s="883"/>
      <c r="AJ86" s="883"/>
    </row>
    <row r="87" spans="1:36" ht="18.75" x14ac:dyDescent="0.25">
      <c r="A87" s="886"/>
      <c r="B87" s="889"/>
      <c r="C87" s="901"/>
      <c r="D87" s="895"/>
      <c r="E87" s="280"/>
      <c r="F87" s="280">
        <v>0</v>
      </c>
      <c r="G87" s="280">
        <v>1</v>
      </c>
      <c r="H87" s="280">
        <v>3</v>
      </c>
      <c r="I87" s="280">
        <v>0</v>
      </c>
      <c r="J87" s="280">
        <v>2</v>
      </c>
      <c r="K87" s="280">
        <v>0</v>
      </c>
      <c r="L87" s="280">
        <v>1</v>
      </c>
      <c r="M87" s="280">
        <v>0</v>
      </c>
      <c r="N87" s="280">
        <v>1</v>
      </c>
      <c r="O87" s="280">
        <v>0</v>
      </c>
      <c r="P87" s="280">
        <v>0</v>
      </c>
      <c r="Q87" s="280">
        <v>4</v>
      </c>
      <c r="R87" s="292"/>
      <c r="S87" s="292"/>
      <c r="T87" s="292"/>
      <c r="U87" s="292"/>
      <c r="V87" s="288">
        <f t="shared" si="18"/>
        <v>2</v>
      </c>
      <c r="W87" s="288">
        <f t="shared" si="19"/>
        <v>2</v>
      </c>
      <c r="X87" s="288">
        <f t="shared" si="20"/>
        <v>1</v>
      </c>
      <c r="Y87" s="289">
        <f t="shared" si="21"/>
        <v>4</v>
      </c>
      <c r="Z87" s="898"/>
      <c r="AA87" s="879"/>
      <c r="AB87" s="879"/>
      <c r="AC87" s="879"/>
      <c r="AD87" s="879"/>
      <c r="AE87" s="879"/>
      <c r="AF87" s="879"/>
      <c r="AG87" s="879"/>
      <c r="AH87" s="879"/>
      <c r="AI87" s="883"/>
      <c r="AJ87" s="883"/>
    </row>
    <row r="88" spans="1:36" ht="19.5" thickBot="1" x14ac:dyDescent="0.3">
      <c r="A88" s="887"/>
      <c r="B88" s="890"/>
      <c r="C88" s="902"/>
      <c r="D88" s="896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93"/>
      <c r="S88" s="293"/>
      <c r="T88" s="293"/>
      <c r="U88" s="293"/>
      <c r="V88" s="294">
        <f t="shared" si="18"/>
        <v>0</v>
      </c>
      <c r="W88" s="294">
        <f t="shared" si="19"/>
        <v>0</v>
      </c>
      <c r="X88" s="294">
        <f t="shared" si="20"/>
        <v>0</v>
      </c>
      <c r="Y88" s="295">
        <f t="shared" si="21"/>
        <v>0</v>
      </c>
      <c r="Z88" s="899"/>
      <c r="AA88" s="880"/>
      <c r="AB88" s="880"/>
      <c r="AC88" s="880"/>
      <c r="AD88" s="880"/>
      <c r="AE88" s="880"/>
      <c r="AF88" s="880"/>
      <c r="AG88" s="880"/>
      <c r="AH88" s="880"/>
      <c r="AI88" s="884"/>
      <c r="AJ88" s="884"/>
    </row>
    <row r="89" spans="1:36" ht="18.75" x14ac:dyDescent="0.25">
      <c r="A89" s="885">
        <v>10</v>
      </c>
      <c r="B89" s="888" t="s">
        <v>203</v>
      </c>
      <c r="C89" s="891">
        <v>250.25</v>
      </c>
      <c r="D89" s="894">
        <f>(250+250)*0.9</f>
        <v>450</v>
      </c>
      <c r="E89" s="273" t="s">
        <v>366</v>
      </c>
      <c r="F89" s="273">
        <v>23</v>
      </c>
      <c r="G89" s="273">
        <v>29</v>
      </c>
      <c r="H89" s="273">
        <v>15</v>
      </c>
      <c r="I89" s="273">
        <v>14</v>
      </c>
      <c r="J89" s="273">
        <v>15</v>
      </c>
      <c r="K89" s="273">
        <v>9</v>
      </c>
      <c r="L89" s="273">
        <v>48</v>
      </c>
      <c r="M89" s="273">
        <v>37</v>
      </c>
      <c r="N89" s="273">
        <v>50</v>
      </c>
      <c r="O89" s="273">
        <v>40</v>
      </c>
      <c r="P89" s="273">
        <v>18</v>
      </c>
      <c r="Q89" s="273">
        <v>30</v>
      </c>
      <c r="R89" s="304">
        <v>409</v>
      </c>
      <c r="S89" s="304">
        <v>406</v>
      </c>
      <c r="T89" s="304">
        <v>404</v>
      </c>
      <c r="U89" s="304">
        <v>405</v>
      </c>
      <c r="V89" s="286">
        <f t="shared" si="18"/>
        <v>22.333333333333332</v>
      </c>
      <c r="W89" s="286">
        <f t="shared" si="19"/>
        <v>12.666666666666666</v>
      </c>
      <c r="X89" s="286">
        <f t="shared" si="20"/>
        <v>45</v>
      </c>
      <c r="Y89" s="287">
        <f t="shared" si="21"/>
        <v>29.333333333333332</v>
      </c>
      <c r="Z89" s="897">
        <f>SUM(V89:V100)</f>
        <v>60.166666666666664</v>
      </c>
      <c r="AA89" s="881">
        <f>SUM(W89:W100)</f>
        <v>57.666666666666664</v>
      </c>
      <c r="AB89" s="881">
        <f>SUM(X89:X100)</f>
        <v>207.33333333333334</v>
      </c>
      <c r="AC89" s="881">
        <f>SUM(Y89:Y100)</f>
        <v>166</v>
      </c>
      <c r="AD89" s="878">
        <f t="shared" ref="AD89:AG110" si="27">Z89*0.38*0.9*SQRT(3)</f>
        <v>35.640409467344789</v>
      </c>
      <c r="AE89" s="878">
        <f t="shared" si="27"/>
        <v>34.159506026873402</v>
      </c>
      <c r="AF89" s="878">
        <f t="shared" si="27"/>
        <v>122.81625866309398</v>
      </c>
      <c r="AG89" s="878">
        <f t="shared" si="27"/>
        <v>98.33198844730029</v>
      </c>
      <c r="AH89" s="881">
        <f>MAX(Z89:AC100)</f>
        <v>207.33333333333334</v>
      </c>
      <c r="AI89" s="882">
        <f t="shared" ref="AI89" si="28">AH89*0.38*0.9*SQRT(3)</f>
        <v>122.81625866309398</v>
      </c>
      <c r="AJ89" s="882">
        <f>D89-AI89</f>
        <v>327.183741336906</v>
      </c>
    </row>
    <row r="90" spans="1:36" ht="18.75" x14ac:dyDescent="0.25">
      <c r="A90" s="886"/>
      <c r="B90" s="889"/>
      <c r="C90" s="892"/>
      <c r="D90" s="895"/>
      <c r="E90" s="276" t="s">
        <v>29</v>
      </c>
      <c r="F90" s="276">
        <v>0</v>
      </c>
      <c r="G90" s="276">
        <v>4</v>
      </c>
      <c r="H90" s="276">
        <v>2</v>
      </c>
      <c r="I90" s="276">
        <v>4</v>
      </c>
      <c r="J90" s="276">
        <v>3</v>
      </c>
      <c r="K90" s="276">
        <v>2</v>
      </c>
      <c r="L90" s="276">
        <v>2</v>
      </c>
      <c r="M90" s="276">
        <v>8</v>
      </c>
      <c r="N90" s="276">
        <v>5</v>
      </c>
      <c r="O90" s="276">
        <v>4</v>
      </c>
      <c r="P90" s="276">
        <v>4</v>
      </c>
      <c r="Q90" s="276">
        <v>8</v>
      </c>
      <c r="R90" s="303"/>
      <c r="S90" s="303"/>
      <c r="T90" s="303"/>
      <c r="U90" s="303"/>
      <c r="V90" s="288">
        <f t="shared" si="18"/>
        <v>3</v>
      </c>
      <c r="W90" s="288">
        <f t="shared" si="19"/>
        <v>3</v>
      </c>
      <c r="X90" s="288">
        <f t="shared" si="20"/>
        <v>5</v>
      </c>
      <c r="Y90" s="289">
        <f t="shared" si="21"/>
        <v>5.333333333333333</v>
      </c>
      <c r="Z90" s="898"/>
      <c r="AA90" s="879"/>
      <c r="AB90" s="879"/>
      <c r="AC90" s="879"/>
      <c r="AD90" s="879"/>
      <c r="AE90" s="879"/>
      <c r="AF90" s="879"/>
      <c r="AG90" s="879"/>
      <c r="AH90" s="879"/>
      <c r="AI90" s="883"/>
      <c r="AJ90" s="883"/>
    </row>
    <row r="91" spans="1:36" ht="18.75" x14ac:dyDescent="0.25">
      <c r="A91" s="886"/>
      <c r="B91" s="889"/>
      <c r="C91" s="892"/>
      <c r="D91" s="895"/>
      <c r="E91" s="280" t="s">
        <v>627</v>
      </c>
      <c r="F91" s="280">
        <v>2</v>
      </c>
      <c r="G91" s="280">
        <v>3</v>
      </c>
      <c r="H91" s="280">
        <v>2</v>
      </c>
      <c r="I91" s="280">
        <v>4</v>
      </c>
      <c r="J91" s="280">
        <v>1</v>
      </c>
      <c r="K91" s="280">
        <v>1</v>
      </c>
      <c r="L91" s="280">
        <v>47</v>
      </c>
      <c r="M91" s="280">
        <v>52</v>
      </c>
      <c r="N91" s="280">
        <v>72</v>
      </c>
      <c r="O91" s="280">
        <v>6</v>
      </c>
      <c r="P91" s="280">
        <v>3</v>
      </c>
      <c r="Q91" s="280">
        <v>12</v>
      </c>
      <c r="R91" s="292"/>
      <c r="S91" s="292"/>
      <c r="T91" s="292"/>
      <c r="U91" s="292"/>
      <c r="V91" s="288">
        <f t="shared" si="18"/>
        <v>2.3333333333333335</v>
      </c>
      <c r="W91" s="288">
        <f t="shared" si="19"/>
        <v>2</v>
      </c>
      <c r="X91" s="288">
        <f t="shared" si="20"/>
        <v>57</v>
      </c>
      <c r="Y91" s="289">
        <f t="shared" si="21"/>
        <v>7</v>
      </c>
      <c r="Z91" s="898"/>
      <c r="AA91" s="879"/>
      <c r="AB91" s="879"/>
      <c r="AC91" s="879"/>
      <c r="AD91" s="879"/>
      <c r="AE91" s="879"/>
      <c r="AF91" s="879"/>
      <c r="AG91" s="879"/>
      <c r="AH91" s="879"/>
      <c r="AI91" s="883"/>
      <c r="AJ91" s="883"/>
    </row>
    <row r="92" spans="1:36" ht="18.75" x14ac:dyDescent="0.25">
      <c r="A92" s="886"/>
      <c r="B92" s="889"/>
      <c r="C92" s="892"/>
      <c r="D92" s="895"/>
      <c r="E92" s="276" t="s">
        <v>628</v>
      </c>
      <c r="F92" s="276">
        <v>0</v>
      </c>
      <c r="G92" s="276">
        <v>0</v>
      </c>
      <c r="H92" s="276">
        <v>2</v>
      </c>
      <c r="I92" s="276">
        <v>0</v>
      </c>
      <c r="J92" s="276">
        <v>0</v>
      </c>
      <c r="K92" s="276">
        <v>2</v>
      </c>
      <c r="L92" s="276">
        <v>8</v>
      </c>
      <c r="M92" s="276">
        <v>0</v>
      </c>
      <c r="N92" s="276">
        <v>4</v>
      </c>
      <c r="O92" s="276">
        <v>0</v>
      </c>
      <c r="P92" s="276">
        <v>0</v>
      </c>
      <c r="Q92" s="276">
        <v>3</v>
      </c>
      <c r="R92" s="303"/>
      <c r="S92" s="303"/>
      <c r="T92" s="303"/>
      <c r="U92" s="303"/>
      <c r="V92" s="288">
        <f t="shared" si="18"/>
        <v>2</v>
      </c>
      <c r="W92" s="288">
        <f t="shared" si="19"/>
        <v>2</v>
      </c>
      <c r="X92" s="288">
        <f t="shared" si="20"/>
        <v>6</v>
      </c>
      <c r="Y92" s="289">
        <f t="shared" si="21"/>
        <v>3</v>
      </c>
      <c r="Z92" s="898"/>
      <c r="AA92" s="879"/>
      <c r="AB92" s="879"/>
      <c r="AC92" s="879"/>
      <c r="AD92" s="879"/>
      <c r="AE92" s="879"/>
      <c r="AF92" s="879"/>
      <c r="AG92" s="879"/>
      <c r="AH92" s="879"/>
      <c r="AI92" s="883"/>
      <c r="AJ92" s="883"/>
    </row>
    <row r="93" spans="1:36" ht="18.75" x14ac:dyDescent="0.25">
      <c r="A93" s="886"/>
      <c r="B93" s="889"/>
      <c r="C93" s="892"/>
      <c r="D93" s="895"/>
      <c r="E93" s="280" t="s">
        <v>675</v>
      </c>
      <c r="F93" s="280">
        <v>23</v>
      </c>
      <c r="G93" s="280">
        <v>16</v>
      </c>
      <c r="H93" s="280">
        <v>5</v>
      </c>
      <c r="I93" s="280">
        <v>18</v>
      </c>
      <c r="J93" s="280">
        <v>17</v>
      </c>
      <c r="K93" s="280">
        <v>8</v>
      </c>
      <c r="L93" s="280">
        <v>7</v>
      </c>
      <c r="M93" s="280">
        <v>15</v>
      </c>
      <c r="N93" s="280">
        <v>5</v>
      </c>
      <c r="O93" s="280">
        <v>24</v>
      </c>
      <c r="P93" s="280">
        <v>47</v>
      </c>
      <c r="Q93" s="280">
        <v>25</v>
      </c>
      <c r="R93" s="292"/>
      <c r="S93" s="292"/>
      <c r="T93" s="292"/>
      <c r="U93" s="292"/>
      <c r="V93" s="288">
        <f t="shared" si="18"/>
        <v>14.666666666666666</v>
      </c>
      <c r="W93" s="288">
        <f t="shared" si="19"/>
        <v>14.333333333333334</v>
      </c>
      <c r="X93" s="288">
        <f t="shared" si="20"/>
        <v>9</v>
      </c>
      <c r="Y93" s="289">
        <f t="shared" si="21"/>
        <v>32</v>
      </c>
      <c r="Z93" s="898"/>
      <c r="AA93" s="879"/>
      <c r="AB93" s="879"/>
      <c r="AC93" s="879"/>
      <c r="AD93" s="879"/>
      <c r="AE93" s="879"/>
      <c r="AF93" s="879"/>
      <c r="AG93" s="879"/>
      <c r="AH93" s="879"/>
      <c r="AI93" s="883"/>
      <c r="AJ93" s="883"/>
    </row>
    <row r="94" spans="1:36" ht="18.75" x14ac:dyDescent="0.25">
      <c r="A94" s="886"/>
      <c r="B94" s="889"/>
      <c r="C94" s="892"/>
      <c r="D94" s="895"/>
      <c r="E94" s="276" t="s">
        <v>629</v>
      </c>
      <c r="F94" s="276">
        <v>5</v>
      </c>
      <c r="G94" s="276">
        <v>15</v>
      </c>
      <c r="H94" s="276">
        <v>8</v>
      </c>
      <c r="I94" s="276">
        <v>21</v>
      </c>
      <c r="J94" s="276">
        <v>10</v>
      </c>
      <c r="K94" s="276">
        <v>11</v>
      </c>
      <c r="L94" s="276">
        <v>18</v>
      </c>
      <c r="M94" s="276">
        <v>8</v>
      </c>
      <c r="N94" s="276">
        <v>25</v>
      </c>
      <c r="O94" s="276">
        <v>22</v>
      </c>
      <c r="P94" s="276">
        <v>27</v>
      </c>
      <c r="Q94" s="276">
        <v>34</v>
      </c>
      <c r="R94" s="303"/>
      <c r="S94" s="303"/>
      <c r="T94" s="303"/>
      <c r="U94" s="303"/>
      <c r="V94" s="288">
        <f t="shared" si="18"/>
        <v>9.3333333333333339</v>
      </c>
      <c r="W94" s="288">
        <f t="shared" si="19"/>
        <v>14</v>
      </c>
      <c r="X94" s="288">
        <f t="shared" si="20"/>
        <v>17</v>
      </c>
      <c r="Y94" s="289">
        <f t="shared" si="21"/>
        <v>27.666666666666668</v>
      </c>
      <c r="Z94" s="898"/>
      <c r="AA94" s="879"/>
      <c r="AB94" s="879"/>
      <c r="AC94" s="879"/>
      <c r="AD94" s="879"/>
      <c r="AE94" s="879"/>
      <c r="AF94" s="879"/>
      <c r="AG94" s="879"/>
      <c r="AH94" s="879"/>
      <c r="AI94" s="883"/>
      <c r="AJ94" s="883"/>
    </row>
    <row r="95" spans="1:36" ht="18.75" x14ac:dyDescent="0.25">
      <c r="A95" s="886"/>
      <c r="B95" s="889"/>
      <c r="C95" s="892"/>
      <c r="D95" s="895"/>
      <c r="E95" s="280" t="s">
        <v>197</v>
      </c>
      <c r="F95" s="280">
        <v>4</v>
      </c>
      <c r="G95" s="280">
        <v>0</v>
      </c>
      <c r="H95" s="280">
        <v>1</v>
      </c>
      <c r="I95" s="280">
        <v>5</v>
      </c>
      <c r="J95" s="280">
        <v>0</v>
      </c>
      <c r="K95" s="280">
        <v>1</v>
      </c>
      <c r="L95" s="280">
        <v>44</v>
      </c>
      <c r="M95" s="280">
        <v>43</v>
      </c>
      <c r="N95" s="280">
        <v>39</v>
      </c>
      <c r="O95" s="280">
        <v>40</v>
      </c>
      <c r="P95" s="280">
        <v>43</v>
      </c>
      <c r="Q95" s="280">
        <v>36</v>
      </c>
      <c r="R95" s="292"/>
      <c r="S95" s="292"/>
      <c r="T95" s="292"/>
      <c r="U95" s="292"/>
      <c r="V95" s="288">
        <f t="shared" si="18"/>
        <v>2.5</v>
      </c>
      <c r="W95" s="288">
        <f t="shared" si="19"/>
        <v>3</v>
      </c>
      <c r="X95" s="288">
        <f t="shared" si="20"/>
        <v>42</v>
      </c>
      <c r="Y95" s="289">
        <f t="shared" si="21"/>
        <v>39.666666666666664</v>
      </c>
      <c r="Z95" s="898"/>
      <c r="AA95" s="879"/>
      <c r="AB95" s="879"/>
      <c r="AC95" s="879"/>
      <c r="AD95" s="879"/>
      <c r="AE95" s="879"/>
      <c r="AF95" s="879"/>
      <c r="AG95" s="879"/>
      <c r="AH95" s="879"/>
      <c r="AI95" s="883"/>
      <c r="AJ95" s="883"/>
    </row>
    <row r="96" spans="1:36" ht="18.75" x14ac:dyDescent="0.25">
      <c r="A96" s="886"/>
      <c r="B96" s="889"/>
      <c r="C96" s="892"/>
      <c r="D96" s="895"/>
      <c r="E96" s="276" t="s">
        <v>630</v>
      </c>
      <c r="F96" s="276"/>
      <c r="G96" s="276"/>
      <c r="H96" s="276"/>
      <c r="I96" s="276"/>
      <c r="J96" s="276"/>
      <c r="K96" s="276"/>
      <c r="L96" s="276">
        <v>14</v>
      </c>
      <c r="M96" s="276">
        <v>30</v>
      </c>
      <c r="N96" s="276">
        <v>20</v>
      </c>
      <c r="O96" s="276">
        <v>5</v>
      </c>
      <c r="P96" s="276">
        <v>9</v>
      </c>
      <c r="Q96" s="276">
        <v>11</v>
      </c>
      <c r="R96" s="303"/>
      <c r="S96" s="303"/>
      <c r="T96" s="303"/>
      <c r="U96" s="303"/>
      <c r="V96" s="288">
        <f t="shared" si="18"/>
        <v>0</v>
      </c>
      <c r="W96" s="288">
        <f t="shared" si="19"/>
        <v>0</v>
      </c>
      <c r="X96" s="288">
        <f t="shared" si="20"/>
        <v>21.333333333333332</v>
      </c>
      <c r="Y96" s="289">
        <f t="shared" si="21"/>
        <v>8.3333333333333339</v>
      </c>
      <c r="Z96" s="898"/>
      <c r="AA96" s="879"/>
      <c r="AB96" s="879"/>
      <c r="AC96" s="879"/>
      <c r="AD96" s="879"/>
      <c r="AE96" s="879"/>
      <c r="AF96" s="879"/>
      <c r="AG96" s="879"/>
      <c r="AH96" s="879"/>
      <c r="AI96" s="883"/>
      <c r="AJ96" s="883"/>
    </row>
    <row r="97" spans="1:36" ht="18.75" x14ac:dyDescent="0.25">
      <c r="A97" s="886"/>
      <c r="B97" s="889"/>
      <c r="C97" s="892"/>
      <c r="D97" s="895"/>
      <c r="E97" s="280" t="s">
        <v>631</v>
      </c>
      <c r="F97" s="280">
        <v>7</v>
      </c>
      <c r="G97" s="280">
        <v>3</v>
      </c>
      <c r="H97" s="280">
        <v>2</v>
      </c>
      <c r="I97" s="280">
        <v>5</v>
      </c>
      <c r="J97" s="280">
        <v>5</v>
      </c>
      <c r="K97" s="280">
        <v>10</v>
      </c>
      <c r="L97" s="280">
        <v>4</v>
      </c>
      <c r="M97" s="280">
        <v>6</v>
      </c>
      <c r="N97" s="280">
        <v>5</v>
      </c>
      <c r="O97" s="280">
        <v>17</v>
      </c>
      <c r="P97" s="280">
        <v>13</v>
      </c>
      <c r="Q97" s="280">
        <v>11</v>
      </c>
      <c r="R97" s="292"/>
      <c r="S97" s="292"/>
      <c r="T97" s="292"/>
      <c r="U97" s="292"/>
      <c r="V97" s="288">
        <f t="shared" si="18"/>
        <v>4</v>
      </c>
      <c r="W97" s="288">
        <f t="shared" si="19"/>
        <v>6.666666666666667</v>
      </c>
      <c r="X97" s="288">
        <f t="shared" si="20"/>
        <v>5</v>
      </c>
      <c r="Y97" s="289">
        <f t="shared" si="21"/>
        <v>13.666666666666666</v>
      </c>
      <c r="Z97" s="898"/>
      <c r="AA97" s="879"/>
      <c r="AB97" s="879"/>
      <c r="AC97" s="879"/>
      <c r="AD97" s="879"/>
      <c r="AE97" s="879"/>
      <c r="AF97" s="879"/>
      <c r="AG97" s="879"/>
      <c r="AH97" s="879"/>
      <c r="AI97" s="883"/>
      <c r="AJ97" s="883"/>
    </row>
    <row r="98" spans="1:36" ht="18.75" x14ac:dyDescent="0.25">
      <c r="A98" s="886"/>
      <c r="B98" s="889"/>
      <c r="C98" s="892"/>
      <c r="D98" s="895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303"/>
      <c r="S98" s="303"/>
      <c r="T98" s="303"/>
      <c r="U98" s="303"/>
      <c r="V98" s="288">
        <f t="shared" si="18"/>
        <v>0</v>
      </c>
      <c r="W98" s="288">
        <f t="shared" si="19"/>
        <v>0</v>
      </c>
      <c r="X98" s="288">
        <f t="shared" si="20"/>
        <v>0</v>
      </c>
      <c r="Y98" s="289">
        <f t="shared" si="21"/>
        <v>0</v>
      </c>
      <c r="Z98" s="898"/>
      <c r="AA98" s="879"/>
      <c r="AB98" s="879"/>
      <c r="AC98" s="879"/>
      <c r="AD98" s="879"/>
      <c r="AE98" s="879"/>
      <c r="AF98" s="879"/>
      <c r="AG98" s="879"/>
      <c r="AH98" s="879"/>
      <c r="AI98" s="883"/>
      <c r="AJ98" s="883"/>
    </row>
    <row r="99" spans="1:36" ht="18.75" x14ac:dyDescent="0.25">
      <c r="A99" s="886"/>
      <c r="B99" s="889"/>
      <c r="C99" s="892"/>
      <c r="D99" s="895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92"/>
      <c r="S99" s="292"/>
      <c r="T99" s="292"/>
      <c r="U99" s="292"/>
      <c r="V99" s="288">
        <f t="shared" si="18"/>
        <v>0</v>
      </c>
      <c r="W99" s="288">
        <f t="shared" si="19"/>
        <v>0</v>
      </c>
      <c r="X99" s="288">
        <f t="shared" si="20"/>
        <v>0</v>
      </c>
      <c r="Y99" s="289">
        <f t="shared" si="21"/>
        <v>0</v>
      </c>
      <c r="Z99" s="898"/>
      <c r="AA99" s="879"/>
      <c r="AB99" s="879"/>
      <c r="AC99" s="879"/>
      <c r="AD99" s="879"/>
      <c r="AE99" s="879"/>
      <c r="AF99" s="879"/>
      <c r="AG99" s="879"/>
      <c r="AH99" s="879"/>
      <c r="AI99" s="883"/>
      <c r="AJ99" s="883"/>
    </row>
    <row r="100" spans="1:36" ht="19.5" thickBot="1" x14ac:dyDescent="0.3">
      <c r="A100" s="887"/>
      <c r="B100" s="890"/>
      <c r="C100" s="893"/>
      <c r="D100" s="896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93"/>
      <c r="S100" s="293"/>
      <c r="T100" s="293"/>
      <c r="U100" s="293"/>
      <c r="V100" s="294">
        <f t="shared" si="18"/>
        <v>0</v>
      </c>
      <c r="W100" s="294">
        <f t="shared" si="19"/>
        <v>0</v>
      </c>
      <c r="X100" s="294">
        <f t="shared" si="20"/>
        <v>0</v>
      </c>
      <c r="Y100" s="295">
        <f t="shared" si="21"/>
        <v>0</v>
      </c>
      <c r="Z100" s="899"/>
      <c r="AA100" s="880"/>
      <c r="AB100" s="880"/>
      <c r="AC100" s="880"/>
      <c r="AD100" s="880"/>
      <c r="AE100" s="880"/>
      <c r="AF100" s="880"/>
      <c r="AG100" s="880"/>
      <c r="AH100" s="880"/>
      <c r="AI100" s="884"/>
      <c r="AJ100" s="884"/>
    </row>
    <row r="101" spans="1:36" ht="18.75" x14ac:dyDescent="0.25">
      <c r="A101" s="885">
        <v>11</v>
      </c>
      <c r="B101" s="888" t="s">
        <v>103</v>
      </c>
      <c r="C101" s="891">
        <v>100.16</v>
      </c>
      <c r="D101" s="894">
        <f>(160+100)*0.9</f>
        <v>234</v>
      </c>
      <c r="E101" s="273" t="s">
        <v>632</v>
      </c>
      <c r="F101" s="273">
        <v>0</v>
      </c>
      <c r="G101" s="273">
        <v>0</v>
      </c>
      <c r="H101" s="273">
        <v>0</v>
      </c>
      <c r="I101" s="273">
        <v>0</v>
      </c>
      <c r="J101" s="273">
        <v>1</v>
      </c>
      <c r="K101" s="273">
        <v>1</v>
      </c>
      <c r="L101" s="273">
        <v>2</v>
      </c>
      <c r="M101" s="273">
        <v>3</v>
      </c>
      <c r="N101" s="273">
        <v>20</v>
      </c>
      <c r="O101" s="273">
        <v>4</v>
      </c>
      <c r="P101" s="273">
        <v>3</v>
      </c>
      <c r="Q101" s="273">
        <v>20</v>
      </c>
      <c r="R101" s="304">
        <v>385</v>
      </c>
      <c r="S101" s="304">
        <v>385</v>
      </c>
      <c r="T101" s="304">
        <v>405</v>
      </c>
      <c r="U101" s="304">
        <v>400</v>
      </c>
      <c r="V101" s="286">
        <f t="shared" si="18"/>
        <v>0</v>
      </c>
      <c r="W101" s="286">
        <f t="shared" si="19"/>
        <v>1</v>
      </c>
      <c r="X101" s="286">
        <f t="shared" si="20"/>
        <v>8.3333333333333339</v>
      </c>
      <c r="Y101" s="287">
        <f t="shared" si="21"/>
        <v>9</v>
      </c>
      <c r="Z101" s="897">
        <f>SUM(V101:V106)</f>
        <v>2.6333333333333333</v>
      </c>
      <c r="AA101" s="881">
        <f>SUM(W101:W106)</f>
        <v>2.2999999999999998</v>
      </c>
      <c r="AB101" s="881">
        <f>SUM(X101:X106)</f>
        <v>20.333333333333336</v>
      </c>
      <c r="AC101" s="881">
        <f>SUM(Y101:Y106)</f>
        <v>22</v>
      </c>
      <c r="AD101" s="878">
        <f t="shared" ref="AD101" si="29">Z101*0.38*0.9*SQRT(3)</f>
        <v>1.5598849572965308</v>
      </c>
      <c r="AE101" s="878">
        <f t="shared" si="27"/>
        <v>1.3624311652336787</v>
      </c>
      <c r="AF101" s="878">
        <f t="shared" si="27"/>
        <v>12.044681315833973</v>
      </c>
      <c r="AG101" s="878">
        <f t="shared" si="27"/>
        <v>13.031950276148232</v>
      </c>
      <c r="AH101" s="881">
        <f>MAX(Z101:AC106)</f>
        <v>22</v>
      </c>
      <c r="AI101" s="882">
        <f t="shared" ref="AI101" si="30">AH101*0.38*0.9*SQRT(3)</f>
        <v>13.031950276148232</v>
      </c>
      <c r="AJ101" s="882">
        <f>D101-AI101</f>
        <v>220.96804972385178</v>
      </c>
    </row>
    <row r="102" spans="1:36" ht="18.75" x14ac:dyDescent="0.25">
      <c r="A102" s="886"/>
      <c r="B102" s="889"/>
      <c r="C102" s="892"/>
      <c r="D102" s="895"/>
      <c r="E102" s="276" t="s">
        <v>633</v>
      </c>
      <c r="F102" s="276">
        <v>1</v>
      </c>
      <c r="G102" s="276">
        <v>3</v>
      </c>
      <c r="H102" s="276">
        <v>3</v>
      </c>
      <c r="I102" s="276">
        <v>0</v>
      </c>
      <c r="J102" s="276">
        <v>1</v>
      </c>
      <c r="K102" s="276">
        <v>1</v>
      </c>
      <c r="L102" s="276">
        <v>3</v>
      </c>
      <c r="M102" s="276">
        <v>4</v>
      </c>
      <c r="N102" s="276">
        <v>20</v>
      </c>
      <c r="O102" s="276">
        <v>6</v>
      </c>
      <c r="P102" s="276">
        <v>4</v>
      </c>
      <c r="Q102" s="276">
        <v>20</v>
      </c>
      <c r="R102" s="303"/>
      <c r="S102" s="303"/>
      <c r="T102" s="303"/>
      <c r="U102" s="303"/>
      <c r="V102" s="288">
        <f t="shared" si="18"/>
        <v>2.3333333333333335</v>
      </c>
      <c r="W102" s="288">
        <f t="shared" si="19"/>
        <v>1</v>
      </c>
      <c r="X102" s="288">
        <f t="shared" si="20"/>
        <v>9</v>
      </c>
      <c r="Y102" s="289">
        <f t="shared" si="21"/>
        <v>10</v>
      </c>
      <c r="Z102" s="898"/>
      <c r="AA102" s="879"/>
      <c r="AB102" s="879"/>
      <c r="AC102" s="879"/>
      <c r="AD102" s="879"/>
      <c r="AE102" s="879"/>
      <c r="AF102" s="879"/>
      <c r="AG102" s="879"/>
      <c r="AH102" s="879"/>
      <c r="AI102" s="883"/>
      <c r="AJ102" s="883"/>
    </row>
    <row r="103" spans="1:36" ht="18.75" x14ac:dyDescent="0.25">
      <c r="A103" s="886"/>
      <c r="B103" s="889"/>
      <c r="C103" s="892"/>
      <c r="D103" s="895"/>
      <c r="E103" s="280" t="s">
        <v>634</v>
      </c>
      <c r="F103" s="280">
        <v>0.3</v>
      </c>
      <c r="G103" s="280"/>
      <c r="H103" s="280"/>
      <c r="I103" s="280">
        <v>0.3</v>
      </c>
      <c r="J103" s="280"/>
      <c r="K103" s="280"/>
      <c r="L103" s="280">
        <v>3</v>
      </c>
      <c r="M103" s="280"/>
      <c r="N103" s="280"/>
      <c r="O103" s="280">
        <v>3</v>
      </c>
      <c r="P103" s="280"/>
      <c r="Q103" s="280"/>
      <c r="R103" s="303"/>
      <c r="S103" s="303"/>
      <c r="T103" s="303"/>
      <c r="U103" s="303"/>
      <c r="V103" s="288">
        <f t="shared" si="18"/>
        <v>0.3</v>
      </c>
      <c r="W103" s="288">
        <f t="shared" si="19"/>
        <v>0.3</v>
      </c>
      <c r="X103" s="288">
        <f t="shared" si="20"/>
        <v>3</v>
      </c>
      <c r="Y103" s="289">
        <f t="shared" si="21"/>
        <v>3</v>
      </c>
      <c r="Z103" s="898"/>
      <c r="AA103" s="879"/>
      <c r="AB103" s="879"/>
      <c r="AC103" s="879"/>
      <c r="AD103" s="879"/>
      <c r="AE103" s="879"/>
      <c r="AF103" s="879"/>
      <c r="AG103" s="879"/>
      <c r="AH103" s="879"/>
      <c r="AI103" s="883"/>
      <c r="AJ103" s="883"/>
    </row>
    <row r="104" spans="1:36" ht="18.75" x14ac:dyDescent="0.25">
      <c r="A104" s="886"/>
      <c r="B104" s="889"/>
      <c r="C104" s="892"/>
      <c r="D104" s="895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303"/>
      <c r="S104" s="303"/>
      <c r="T104" s="303"/>
      <c r="U104" s="303"/>
      <c r="V104" s="288">
        <f t="shared" si="18"/>
        <v>0</v>
      </c>
      <c r="W104" s="288">
        <f t="shared" si="19"/>
        <v>0</v>
      </c>
      <c r="X104" s="288">
        <f t="shared" si="20"/>
        <v>0</v>
      </c>
      <c r="Y104" s="289">
        <f t="shared" si="21"/>
        <v>0</v>
      </c>
      <c r="Z104" s="898"/>
      <c r="AA104" s="879"/>
      <c r="AB104" s="879"/>
      <c r="AC104" s="879"/>
      <c r="AD104" s="879"/>
      <c r="AE104" s="879"/>
      <c r="AF104" s="879"/>
      <c r="AG104" s="879"/>
      <c r="AH104" s="879"/>
      <c r="AI104" s="883"/>
      <c r="AJ104" s="883"/>
    </row>
    <row r="105" spans="1:36" ht="18.75" x14ac:dyDescent="0.25">
      <c r="A105" s="886"/>
      <c r="B105" s="889"/>
      <c r="C105" s="892"/>
      <c r="D105" s="895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92"/>
      <c r="S105" s="292"/>
      <c r="T105" s="292"/>
      <c r="U105" s="292"/>
      <c r="V105" s="288">
        <f t="shared" si="18"/>
        <v>0</v>
      </c>
      <c r="W105" s="288">
        <f t="shared" si="19"/>
        <v>0</v>
      </c>
      <c r="X105" s="288">
        <f t="shared" si="20"/>
        <v>0</v>
      </c>
      <c r="Y105" s="289">
        <f t="shared" si="21"/>
        <v>0</v>
      </c>
      <c r="Z105" s="898"/>
      <c r="AA105" s="879"/>
      <c r="AB105" s="879"/>
      <c r="AC105" s="879"/>
      <c r="AD105" s="879"/>
      <c r="AE105" s="879"/>
      <c r="AF105" s="879"/>
      <c r="AG105" s="879"/>
      <c r="AH105" s="879"/>
      <c r="AI105" s="883"/>
      <c r="AJ105" s="883"/>
    </row>
    <row r="106" spans="1:36" ht="19.5" thickBot="1" x14ac:dyDescent="0.3">
      <c r="A106" s="887"/>
      <c r="B106" s="890"/>
      <c r="C106" s="893"/>
      <c r="D106" s="896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93"/>
      <c r="S106" s="293"/>
      <c r="T106" s="293"/>
      <c r="U106" s="293"/>
      <c r="V106" s="294">
        <f t="shared" si="18"/>
        <v>0</v>
      </c>
      <c r="W106" s="294">
        <f t="shared" si="19"/>
        <v>0</v>
      </c>
      <c r="X106" s="294">
        <f t="shared" si="20"/>
        <v>0</v>
      </c>
      <c r="Y106" s="295">
        <f t="shared" si="21"/>
        <v>0</v>
      </c>
      <c r="Z106" s="899"/>
      <c r="AA106" s="880"/>
      <c r="AB106" s="880"/>
      <c r="AC106" s="880"/>
      <c r="AD106" s="880"/>
      <c r="AE106" s="880"/>
      <c r="AF106" s="880"/>
      <c r="AG106" s="880"/>
      <c r="AH106" s="880"/>
      <c r="AI106" s="884"/>
      <c r="AJ106" s="884"/>
    </row>
    <row r="107" spans="1:36" ht="18.75" x14ac:dyDescent="0.25">
      <c r="A107" s="885">
        <v>12</v>
      </c>
      <c r="B107" s="888" t="s">
        <v>106</v>
      </c>
      <c r="C107" s="891">
        <v>250.25</v>
      </c>
      <c r="D107" s="894">
        <f>(250+250)*0.9</f>
        <v>450</v>
      </c>
      <c r="E107" s="273" t="s">
        <v>555</v>
      </c>
      <c r="F107" s="273">
        <v>16</v>
      </c>
      <c r="G107" s="273">
        <v>2</v>
      </c>
      <c r="H107" s="273">
        <v>6</v>
      </c>
      <c r="I107" s="273">
        <v>10</v>
      </c>
      <c r="J107" s="273">
        <v>1</v>
      </c>
      <c r="K107" s="273">
        <v>4</v>
      </c>
      <c r="L107" s="273">
        <v>9</v>
      </c>
      <c r="M107" s="273">
        <v>1</v>
      </c>
      <c r="N107" s="273">
        <v>2</v>
      </c>
      <c r="O107" s="273">
        <v>6</v>
      </c>
      <c r="P107" s="273">
        <v>1</v>
      </c>
      <c r="Q107" s="273">
        <v>2</v>
      </c>
      <c r="R107" s="304">
        <v>356</v>
      </c>
      <c r="S107" s="304">
        <v>356</v>
      </c>
      <c r="T107" s="304">
        <v>372</v>
      </c>
      <c r="U107" s="304">
        <v>377</v>
      </c>
      <c r="V107" s="286">
        <f t="shared" si="18"/>
        <v>8</v>
      </c>
      <c r="W107" s="286">
        <f t="shared" si="19"/>
        <v>5</v>
      </c>
      <c r="X107" s="286">
        <f t="shared" si="20"/>
        <v>4</v>
      </c>
      <c r="Y107" s="287">
        <f t="shared" si="21"/>
        <v>3</v>
      </c>
      <c r="Z107" s="897">
        <f>SUM(V107:V109)</f>
        <v>8.1</v>
      </c>
      <c r="AA107" s="881">
        <f>SUM(W107:W109)</f>
        <v>5.0999999999999996</v>
      </c>
      <c r="AB107" s="881">
        <f>SUM(X107:X109)</f>
        <v>5</v>
      </c>
      <c r="AC107" s="881">
        <f>SUM(Y107:Y109)</f>
        <v>4</v>
      </c>
      <c r="AD107" s="878">
        <f t="shared" ref="AD107" si="31">Z107*0.38*0.9*SQRT(3)</f>
        <v>4.7981271471273033</v>
      </c>
      <c r="AE107" s="878">
        <f t="shared" si="27"/>
        <v>3.0210430185616355</v>
      </c>
      <c r="AF107" s="878">
        <f t="shared" si="27"/>
        <v>2.9618068809427798</v>
      </c>
      <c r="AG107" s="878">
        <f t="shared" si="27"/>
        <v>2.369445504754224</v>
      </c>
      <c r="AH107" s="881">
        <f>MAX(Z107:AC109)</f>
        <v>8.1</v>
      </c>
      <c r="AI107" s="882">
        <f t="shared" ref="AI107" si="32">AH107*0.38*0.9*SQRT(3)</f>
        <v>4.7981271471273033</v>
      </c>
      <c r="AJ107" s="882">
        <f>D107-AI107</f>
        <v>445.20187285287273</v>
      </c>
    </row>
    <row r="108" spans="1:36" ht="31.5" x14ac:dyDescent="0.25">
      <c r="A108" s="886"/>
      <c r="B108" s="889"/>
      <c r="C108" s="892"/>
      <c r="D108" s="895"/>
      <c r="E108" s="276" t="s">
        <v>635</v>
      </c>
      <c r="F108" s="276">
        <v>0.1</v>
      </c>
      <c r="G108" s="276"/>
      <c r="H108" s="276"/>
      <c r="I108" s="276">
        <v>0.1</v>
      </c>
      <c r="J108" s="276"/>
      <c r="K108" s="276"/>
      <c r="L108" s="276">
        <v>1</v>
      </c>
      <c r="M108" s="276"/>
      <c r="N108" s="276"/>
      <c r="O108" s="276">
        <v>1</v>
      </c>
      <c r="P108" s="276"/>
      <c r="Q108" s="276"/>
      <c r="R108" s="303"/>
      <c r="S108" s="303"/>
      <c r="T108" s="303"/>
      <c r="U108" s="303"/>
      <c r="V108" s="288">
        <f t="shared" si="18"/>
        <v>0.1</v>
      </c>
      <c r="W108" s="288">
        <f t="shared" si="19"/>
        <v>0.1</v>
      </c>
      <c r="X108" s="288">
        <f t="shared" si="20"/>
        <v>1</v>
      </c>
      <c r="Y108" s="289">
        <f t="shared" si="21"/>
        <v>1</v>
      </c>
      <c r="Z108" s="898"/>
      <c r="AA108" s="879"/>
      <c r="AB108" s="879"/>
      <c r="AC108" s="879"/>
      <c r="AD108" s="879"/>
      <c r="AE108" s="879"/>
      <c r="AF108" s="879"/>
      <c r="AG108" s="879"/>
      <c r="AH108" s="879"/>
      <c r="AI108" s="883"/>
      <c r="AJ108" s="883"/>
    </row>
    <row r="109" spans="1:36" ht="19.5" thickBot="1" x14ac:dyDescent="0.3">
      <c r="A109" s="887"/>
      <c r="B109" s="890"/>
      <c r="C109" s="893"/>
      <c r="D109" s="896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93"/>
      <c r="S109" s="293"/>
      <c r="T109" s="293"/>
      <c r="U109" s="293"/>
      <c r="V109" s="294">
        <f t="shared" si="18"/>
        <v>0</v>
      </c>
      <c r="W109" s="294">
        <f t="shared" si="19"/>
        <v>0</v>
      </c>
      <c r="X109" s="294">
        <f t="shared" si="20"/>
        <v>0</v>
      </c>
      <c r="Y109" s="295">
        <f t="shared" si="21"/>
        <v>0</v>
      </c>
      <c r="Z109" s="899"/>
      <c r="AA109" s="880"/>
      <c r="AB109" s="880"/>
      <c r="AC109" s="880"/>
      <c r="AD109" s="880"/>
      <c r="AE109" s="880"/>
      <c r="AF109" s="880"/>
      <c r="AG109" s="880"/>
      <c r="AH109" s="880"/>
      <c r="AI109" s="884"/>
      <c r="AJ109" s="884"/>
    </row>
    <row r="110" spans="1:36" ht="18.75" x14ac:dyDescent="0.25">
      <c r="A110" s="885">
        <v>13</v>
      </c>
      <c r="B110" s="888" t="s">
        <v>108</v>
      </c>
      <c r="C110" s="900">
        <v>160</v>
      </c>
      <c r="D110" s="894">
        <f>160*0.9</f>
        <v>144</v>
      </c>
      <c r="E110" s="273" t="s">
        <v>636</v>
      </c>
      <c r="F110" s="273">
        <v>6</v>
      </c>
      <c r="G110" s="273">
        <v>0</v>
      </c>
      <c r="H110" s="273">
        <v>1</v>
      </c>
      <c r="I110" s="273">
        <v>0</v>
      </c>
      <c r="J110" s="273">
        <v>0</v>
      </c>
      <c r="K110" s="273">
        <v>0</v>
      </c>
      <c r="L110" s="273">
        <v>21</v>
      </c>
      <c r="M110" s="273">
        <v>18</v>
      </c>
      <c r="N110" s="273">
        <v>23</v>
      </c>
      <c r="O110" s="273">
        <v>21</v>
      </c>
      <c r="P110" s="273">
        <v>18</v>
      </c>
      <c r="Q110" s="273">
        <v>17</v>
      </c>
      <c r="R110" s="304">
        <v>395</v>
      </c>
      <c r="S110" s="304">
        <v>395</v>
      </c>
      <c r="T110" s="304">
        <v>390</v>
      </c>
      <c r="U110" s="304">
        <v>390</v>
      </c>
      <c r="V110" s="286">
        <f t="shared" si="18"/>
        <v>3.5</v>
      </c>
      <c r="W110" s="286">
        <f t="shared" si="19"/>
        <v>0</v>
      </c>
      <c r="X110" s="286">
        <f t="shared" si="20"/>
        <v>20.666666666666668</v>
      </c>
      <c r="Y110" s="287">
        <f t="shared" si="21"/>
        <v>18.666666666666668</v>
      </c>
      <c r="Z110" s="897">
        <f>SUM(V110:V111)</f>
        <v>3.5</v>
      </c>
      <c r="AA110" s="881">
        <f>SUM(W110:W111)</f>
        <v>0</v>
      </c>
      <c r="AB110" s="881">
        <f>SUM(X110:X111)</f>
        <v>20.666666666666668</v>
      </c>
      <c r="AC110" s="881">
        <f>SUM(Y110:Y111)</f>
        <v>18.666666666666668</v>
      </c>
      <c r="AD110" s="878">
        <f t="shared" ref="AD110" si="33">Z110*0.38*0.9*SQRT(3)</f>
        <v>2.0732648166599463</v>
      </c>
      <c r="AE110" s="878">
        <f t="shared" si="27"/>
        <v>0</v>
      </c>
      <c r="AF110" s="878">
        <f t="shared" si="27"/>
        <v>12.242135107896825</v>
      </c>
      <c r="AG110" s="878">
        <f t="shared" si="27"/>
        <v>11.057412355519713</v>
      </c>
      <c r="AH110" s="881">
        <f>MAX(Z110:AC111)</f>
        <v>20.666666666666668</v>
      </c>
      <c r="AI110" s="882">
        <f t="shared" ref="AI110" si="34">AH110*0.38*0.9*SQRT(3)</f>
        <v>12.242135107896825</v>
      </c>
      <c r="AJ110" s="882">
        <f>D110-AI110</f>
        <v>131.75786489210319</v>
      </c>
    </row>
    <row r="111" spans="1:36" ht="19.5" thickBot="1" x14ac:dyDescent="0.3">
      <c r="A111" s="887"/>
      <c r="B111" s="890"/>
      <c r="C111" s="902"/>
      <c r="D111" s="896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93"/>
      <c r="S111" s="293"/>
      <c r="T111" s="293"/>
      <c r="U111" s="293"/>
      <c r="V111" s="294">
        <f t="shared" si="18"/>
        <v>0</v>
      </c>
      <c r="W111" s="294">
        <f t="shared" si="19"/>
        <v>0</v>
      </c>
      <c r="X111" s="294">
        <f t="shared" si="20"/>
        <v>0</v>
      </c>
      <c r="Y111" s="295">
        <f t="shared" si="21"/>
        <v>0</v>
      </c>
      <c r="Z111" s="899"/>
      <c r="AA111" s="880"/>
      <c r="AB111" s="880"/>
      <c r="AC111" s="880"/>
      <c r="AD111" s="880"/>
      <c r="AE111" s="880"/>
      <c r="AF111" s="880"/>
      <c r="AG111" s="880"/>
      <c r="AH111" s="880"/>
      <c r="AI111" s="884"/>
      <c r="AJ111" s="884"/>
    </row>
    <row r="112" spans="1:36" ht="18.75" x14ac:dyDescent="0.25">
      <c r="A112" s="885">
        <v>14</v>
      </c>
      <c r="B112" s="888" t="s">
        <v>403</v>
      </c>
      <c r="C112" s="900">
        <v>400</v>
      </c>
      <c r="D112" s="894">
        <f>400*0.9</f>
        <v>360</v>
      </c>
      <c r="E112" s="273" t="s">
        <v>637</v>
      </c>
      <c r="F112" s="273">
        <v>8</v>
      </c>
      <c r="G112" s="273">
        <v>2</v>
      </c>
      <c r="H112" s="273">
        <v>3</v>
      </c>
      <c r="I112" s="273">
        <v>5</v>
      </c>
      <c r="J112" s="273">
        <v>2</v>
      </c>
      <c r="K112" s="273">
        <v>0</v>
      </c>
      <c r="L112" s="273">
        <v>26</v>
      </c>
      <c r="M112" s="273">
        <v>26</v>
      </c>
      <c r="N112" s="273">
        <v>23</v>
      </c>
      <c r="O112" s="273">
        <v>9</v>
      </c>
      <c r="P112" s="273">
        <v>9</v>
      </c>
      <c r="Q112" s="273">
        <v>8</v>
      </c>
      <c r="R112" s="304">
        <v>359</v>
      </c>
      <c r="S112" s="304">
        <v>359</v>
      </c>
      <c r="T112" s="304">
        <v>390</v>
      </c>
      <c r="U112" s="304">
        <v>390</v>
      </c>
      <c r="V112" s="286">
        <f t="shared" si="18"/>
        <v>4.333333333333333</v>
      </c>
      <c r="W112" s="286">
        <f t="shared" si="19"/>
        <v>3.5</v>
      </c>
      <c r="X112" s="286">
        <f t="shared" si="20"/>
        <v>25</v>
      </c>
      <c r="Y112" s="287">
        <f t="shared" si="21"/>
        <v>8.6666666666666661</v>
      </c>
      <c r="Z112" s="897">
        <f>SUM(V112:V114)</f>
        <v>5.333333333333333</v>
      </c>
      <c r="AA112" s="881">
        <f>SUM(W112:W114)</f>
        <v>4.5</v>
      </c>
      <c r="AB112" s="881">
        <f>SUM(X112:X114)</f>
        <v>25</v>
      </c>
      <c r="AC112" s="881">
        <f>SUM(Y112:Y114)</f>
        <v>8.6666666666666661</v>
      </c>
      <c r="AD112" s="878">
        <f t="shared" ref="AD112:AG115" si="35">Z112*0.38*0.9*SQRT(3)</f>
        <v>3.1592606730056318</v>
      </c>
      <c r="AE112" s="878">
        <f t="shared" si="35"/>
        <v>2.6656261928485017</v>
      </c>
      <c r="AF112" s="878">
        <f t="shared" si="35"/>
        <v>14.809034404713902</v>
      </c>
      <c r="AG112" s="878">
        <f t="shared" si="35"/>
        <v>5.1337985936341521</v>
      </c>
      <c r="AH112" s="881">
        <f>MAX(Z112:AC114)</f>
        <v>25</v>
      </c>
      <c r="AI112" s="882">
        <f t="shared" ref="AI112" si="36">AH112*0.38*0.9*SQRT(3)</f>
        <v>14.809034404713902</v>
      </c>
      <c r="AJ112" s="882">
        <f>D112-AI112</f>
        <v>345.19096559528612</v>
      </c>
    </row>
    <row r="113" spans="1:36" ht="18.75" x14ac:dyDescent="0.25">
      <c r="A113" s="886"/>
      <c r="B113" s="889"/>
      <c r="C113" s="901"/>
      <c r="D113" s="895"/>
      <c r="E113" s="276" t="s">
        <v>638</v>
      </c>
      <c r="F113" s="276">
        <v>1</v>
      </c>
      <c r="G113" s="276">
        <v>1</v>
      </c>
      <c r="H113" s="276">
        <v>1</v>
      </c>
      <c r="I113" s="276">
        <v>0</v>
      </c>
      <c r="J113" s="276">
        <v>1</v>
      </c>
      <c r="K113" s="276">
        <v>1</v>
      </c>
      <c r="L113" s="276">
        <v>0</v>
      </c>
      <c r="M113" s="276">
        <v>0</v>
      </c>
      <c r="N113" s="276">
        <v>0</v>
      </c>
      <c r="O113" s="276">
        <v>0</v>
      </c>
      <c r="P113" s="276">
        <v>0</v>
      </c>
      <c r="Q113" s="276">
        <v>0</v>
      </c>
      <c r="R113" s="303"/>
      <c r="S113" s="303"/>
      <c r="T113" s="303"/>
      <c r="U113" s="303"/>
      <c r="V113" s="288">
        <f t="shared" si="18"/>
        <v>1</v>
      </c>
      <c r="W113" s="288">
        <f t="shared" si="19"/>
        <v>1</v>
      </c>
      <c r="X113" s="288">
        <f t="shared" si="20"/>
        <v>0</v>
      </c>
      <c r="Y113" s="289">
        <f t="shared" si="21"/>
        <v>0</v>
      </c>
      <c r="Z113" s="898"/>
      <c r="AA113" s="879"/>
      <c r="AB113" s="879"/>
      <c r="AC113" s="879"/>
      <c r="AD113" s="879"/>
      <c r="AE113" s="879"/>
      <c r="AF113" s="879"/>
      <c r="AG113" s="879"/>
      <c r="AH113" s="879"/>
      <c r="AI113" s="883"/>
      <c r="AJ113" s="883"/>
    </row>
    <row r="114" spans="1:36" ht="19.5" thickBot="1" x14ac:dyDescent="0.3">
      <c r="A114" s="887"/>
      <c r="B114" s="890"/>
      <c r="C114" s="902"/>
      <c r="D114" s="896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93"/>
      <c r="S114" s="293"/>
      <c r="T114" s="293"/>
      <c r="U114" s="293"/>
      <c r="V114" s="294">
        <f t="shared" si="18"/>
        <v>0</v>
      </c>
      <c r="W114" s="294">
        <f t="shared" si="19"/>
        <v>0</v>
      </c>
      <c r="X114" s="294">
        <f t="shared" si="20"/>
        <v>0</v>
      </c>
      <c r="Y114" s="295">
        <f t="shared" si="21"/>
        <v>0</v>
      </c>
      <c r="Z114" s="899"/>
      <c r="AA114" s="880"/>
      <c r="AB114" s="880"/>
      <c r="AC114" s="880"/>
      <c r="AD114" s="880"/>
      <c r="AE114" s="880"/>
      <c r="AF114" s="880"/>
      <c r="AG114" s="880"/>
      <c r="AH114" s="880"/>
      <c r="AI114" s="884"/>
      <c r="AJ114" s="884"/>
    </row>
    <row r="115" spans="1:36" ht="18.75" x14ac:dyDescent="0.25">
      <c r="A115" s="885">
        <v>15</v>
      </c>
      <c r="B115" s="888" t="s">
        <v>114</v>
      </c>
      <c r="C115" s="891">
        <v>400.4</v>
      </c>
      <c r="D115" s="894">
        <f>(400+400)*0.9</f>
        <v>720</v>
      </c>
      <c r="E115" s="273" t="s">
        <v>639</v>
      </c>
      <c r="F115" s="273">
        <v>15</v>
      </c>
      <c r="G115" s="273">
        <v>9</v>
      </c>
      <c r="H115" s="273">
        <v>37</v>
      </c>
      <c r="I115" s="273">
        <v>3</v>
      </c>
      <c r="J115" s="273">
        <v>2</v>
      </c>
      <c r="K115" s="273">
        <v>2</v>
      </c>
      <c r="L115" s="273">
        <v>30</v>
      </c>
      <c r="M115" s="273">
        <v>8</v>
      </c>
      <c r="N115" s="273">
        <v>33</v>
      </c>
      <c r="O115" s="273">
        <v>15</v>
      </c>
      <c r="P115" s="273">
        <v>2</v>
      </c>
      <c r="Q115" s="273">
        <v>15</v>
      </c>
      <c r="R115" s="304">
        <v>398</v>
      </c>
      <c r="S115" s="304">
        <v>395</v>
      </c>
      <c r="T115" s="304">
        <v>396</v>
      </c>
      <c r="U115" s="304">
        <v>396</v>
      </c>
      <c r="V115" s="286">
        <f t="shared" si="18"/>
        <v>20.333333333333332</v>
      </c>
      <c r="W115" s="286">
        <f t="shared" si="19"/>
        <v>2.3333333333333335</v>
      </c>
      <c r="X115" s="286">
        <f t="shared" si="20"/>
        <v>23.666666666666668</v>
      </c>
      <c r="Y115" s="287">
        <f t="shared" si="21"/>
        <v>10.666666666666666</v>
      </c>
      <c r="Z115" s="897">
        <f>SUM(V115:V128)</f>
        <v>87.333333333333329</v>
      </c>
      <c r="AA115" s="881">
        <f>SUM(W115:W128)</f>
        <v>45.666666666666671</v>
      </c>
      <c r="AB115" s="881">
        <f>SUM(X115:X128)</f>
        <v>97.666666666666671</v>
      </c>
      <c r="AC115" s="881">
        <f>SUM(Y115:Y128)</f>
        <v>71.666666666666671</v>
      </c>
      <c r="AD115" s="878">
        <f t="shared" ref="AD115" si="37">Z115*0.38*0.9*SQRT(3)</f>
        <v>51.732893520467229</v>
      </c>
      <c r="AE115" s="878">
        <f t="shared" si="35"/>
        <v>27.051169512610727</v>
      </c>
      <c r="AF115" s="878">
        <f t="shared" si="35"/>
        <v>57.853961074415636</v>
      </c>
      <c r="AG115" s="878">
        <f t="shared" si="35"/>
        <v>42.452565293513182</v>
      </c>
      <c r="AH115" s="881">
        <f>MAX(Z115:AC128)</f>
        <v>97.666666666666671</v>
      </c>
      <c r="AI115" s="882">
        <f t="shared" ref="AI115" si="38">AH115*0.38*0.9*SQRT(3)</f>
        <v>57.853961074415636</v>
      </c>
      <c r="AJ115" s="882">
        <f>D115-AI115</f>
        <v>662.14603892558432</v>
      </c>
    </row>
    <row r="116" spans="1:36" ht="18.75" x14ac:dyDescent="0.25">
      <c r="A116" s="886"/>
      <c r="B116" s="889"/>
      <c r="C116" s="892"/>
      <c r="D116" s="895"/>
      <c r="E116" s="276" t="s">
        <v>640</v>
      </c>
      <c r="F116" s="276">
        <v>0</v>
      </c>
      <c r="G116" s="276">
        <v>0</v>
      </c>
      <c r="H116" s="276">
        <v>0</v>
      </c>
      <c r="I116" s="276">
        <v>0</v>
      </c>
      <c r="J116" s="276">
        <v>0</v>
      </c>
      <c r="K116" s="276">
        <v>0</v>
      </c>
      <c r="L116" s="276">
        <v>0</v>
      </c>
      <c r="M116" s="276">
        <v>0</v>
      </c>
      <c r="N116" s="276">
        <v>0</v>
      </c>
      <c r="O116" s="276">
        <v>0</v>
      </c>
      <c r="P116" s="276">
        <v>0</v>
      </c>
      <c r="Q116" s="276">
        <v>0</v>
      </c>
      <c r="R116" s="303"/>
      <c r="S116" s="303"/>
      <c r="T116" s="303"/>
      <c r="U116" s="303"/>
      <c r="V116" s="288">
        <f t="shared" si="18"/>
        <v>0</v>
      </c>
      <c r="W116" s="288">
        <f t="shared" si="19"/>
        <v>0</v>
      </c>
      <c r="X116" s="288">
        <f t="shared" si="20"/>
        <v>0</v>
      </c>
      <c r="Y116" s="289">
        <f t="shared" si="21"/>
        <v>0</v>
      </c>
      <c r="Z116" s="898"/>
      <c r="AA116" s="879"/>
      <c r="AB116" s="879"/>
      <c r="AC116" s="879"/>
      <c r="AD116" s="879"/>
      <c r="AE116" s="879"/>
      <c r="AF116" s="879"/>
      <c r="AG116" s="879"/>
      <c r="AH116" s="879"/>
      <c r="AI116" s="883"/>
      <c r="AJ116" s="883"/>
    </row>
    <row r="117" spans="1:36" ht="18.75" x14ac:dyDescent="0.25">
      <c r="A117" s="886"/>
      <c r="B117" s="889"/>
      <c r="C117" s="892"/>
      <c r="D117" s="895"/>
      <c r="E117" s="280" t="s">
        <v>468</v>
      </c>
      <c r="F117" s="280"/>
      <c r="G117" s="280"/>
      <c r="H117" s="280">
        <v>0</v>
      </c>
      <c r="I117" s="280"/>
      <c r="J117" s="280"/>
      <c r="K117" s="280">
        <v>0</v>
      </c>
      <c r="L117" s="280"/>
      <c r="M117" s="280"/>
      <c r="N117" s="280">
        <v>5</v>
      </c>
      <c r="O117" s="280"/>
      <c r="P117" s="280"/>
      <c r="Q117" s="280">
        <v>3</v>
      </c>
      <c r="R117" s="303"/>
      <c r="S117" s="303"/>
      <c r="T117" s="303"/>
      <c r="U117" s="303"/>
      <c r="V117" s="288">
        <f t="shared" si="18"/>
        <v>0</v>
      </c>
      <c r="W117" s="288">
        <f t="shared" si="19"/>
        <v>0</v>
      </c>
      <c r="X117" s="288">
        <f t="shared" si="20"/>
        <v>5</v>
      </c>
      <c r="Y117" s="289">
        <f t="shared" si="21"/>
        <v>3</v>
      </c>
      <c r="Z117" s="898"/>
      <c r="AA117" s="879"/>
      <c r="AB117" s="879"/>
      <c r="AC117" s="879"/>
      <c r="AD117" s="879"/>
      <c r="AE117" s="879"/>
      <c r="AF117" s="879"/>
      <c r="AG117" s="879"/>
      <c r="AH117" s="879"/>
      <c r="AI117" s="883"/>
      <c r="AJ117" s="883"/>
    </row>
    <row r="118" spans="1:36" ht="18.75" x14ac:dyDescent="0.25">
      <c r="A118" s="886"/>
      <c r="B118" s="889"/>
      <c r="C118" s="892"/>
      <c r="D118" s="895"/>
      <c r="E118" s="276" t="s">
        <v>641</v>
      </c>
      <c r="F118" s="276">
        <v>13</v>
      </c>
      <c r="G118" s="276">
        <v>15</v>
      </c>
      <c r="H118" s="276">
        <v>11</v>
      </c>
      <c r="I118" s="276">
        <v>7</v>
      </c>
      <c r="J118" s="276">
        <v>13</v>
      </c>
      <c r="K118" s="276">
        <v>18</v>
      </c>
      <c r="L118" s="276">
        <v>7</v>
      </c>
      <c r="M118" s="276">
        <v>15</v>
      </c>
      <c r="N118" s="276">
        <v>22</v>
      </c>
      <c r="O118" s="276">
        <v>11</v>
      </c>
      <c r="P118" s="276">
        <v>32</v>
      </c>
      <c r="Q118" s="276">
        <v>19</v>
      </c>
      <c r="R118" s="303"/>
      <c r="S118" s="303"/>
      <c r="T118" s="303"/>
      <c r="U118" s="303"/>
      <c r="V118" s="288">
        <f t="shared" si="18"/>
        <v>13</v>
      </c>
      <c r="W118" s="288">
        <f t="shared" si="19"/>
        <v>12.666666666666666</v>
      </c>
      <c r="X118" s="288">
        <f t="shared" si="20"/>
        <v>14.666666666666666</v>
      </c>
      <c r="Y118" s="289">
        <f t="shared" si="21"/>
        <v>20.666666666666668</v>
      </c>
      <c r="Z118" s="898"/>
      <c r="AA118" s="879"/>
      <c r="AB118" s="879"/>
      <c r="AC118" s="879"/>
      <c r="AD118" s="879"/>
      <c r="AE118" s="879"/>
      <c r="AF118" s="879"/>
      <c r="AG118" s="879"/>
      <c r="AH118" s="879"/>
      <c r="AI118" s="883"/>
      <c r="AJ118" s="883"/>
    </row>
    <row r="119" spans="1:36" ht="18.75" x14ac:dyDescent="0.25">
      <c r="A119" s="886"/>
      <c r="B119" s="889"/>
      <c r="C119" s="892"/>
      <c r="D119" s="895"/>
      <c r="E119" s="280" t="s">
        <v>642</v>
      </c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92"/>
      <c r="S119" s="292"/>
      <c r="T119" s="292"/>
      <c r="U119" s="292"/>
      <c r="V119" s="288">
        <f t="shared" si="18"/>
        <v>0</v>
      </c>
      <c r="W119" s="288">
        <f t="shared" si="19"/>
        <v>0</v>
      </c>
      <c r="X119" s="288">
        <f t="shared" si="20"/>
        <v>0</v>
      </c>
      <c r="Y119" s="289">
        <f t="shared" si="21"/>
        <v>0</v>
      </c>
      <c r="Z119" s="898"/>
      <c r="AA119" s="879"/>
      <c r="AB119" s="879"/>
      <c r="AC119" s="879"/>
      <c r="AD119" s="879"/>
      <c r="AE119" s="879"/>
      <c r="AF119" s="879"/>
      <c r="AG119" s="879"/>
      <c r="AH119" s="879"/>
      <c r="AI119" s="883"/>
      <c r="AJ119" s="883"/>
    </row>
    <row r="120" spans="1:36" ht="18.75" x14ac:dyDescent="0.25">
      <c r="A120" s="886"/>
      <c r="B120" s="889"/>
      <c r="C120" s="892"/>
      <c r="D120" s="895"/>
      <c r="E120" s="276" t="s">
        <v>26</v>
      </c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303"/>
      <c r="S120" s="303"/>
      <c r="T120" s="303"/>
      <c r="U120" s="303"/>
      <c r="V120" s="288">
        <f t="shared" si="18"/>
        <v>0</v>
      </c>
      <c r="W120" s="288">
        <f t="shared" si="19"/>
        <v>0</v>
      </c>
      <c r="X120" s="288">
        <f t="shared" si="20"/>
        <v>0</v>
      </c>
      <c r="Y120" s="289">
        <f t="shared" si="21"/>
        <v>0</v>
      </c>
      <c r="Z120" s="898"/>
      <c r="AA120" s="879"/>
      <c r="AB120" s="879"/>
      <c r="AC120" s="879"/>
      <c r="AD120" s="879"/>
      <c r="AE120" s="879"/>
      <c r="AF120" s="879"/>
      <c r="AG120" s="879"/>
      <c r="AH120" s="879"/>
      <c r="AI120" s="883"/>
      <c r="AJ120" s="883"/>
    </row>
    <row r="121" spans="1:36" ht="18.75" x14ac:dyDescent="0.25">
      <c r="A121" s="886"/>
      <c r="B121" s="889"/>
      <c r="C121" s="892"/>
      <c r="D121" s="895"/>
      <c r="E121" s="280" t="s">
        <v>643</v>
      </c>
      <c r="F121" s="280">
        <v>21</v>
      </c>
      <c r="G121" s="280">
        <v>24</v>
      </c>
      <c r="H121" s="280">
        <v>46</v>
      </c>
      <c r="I121" s="280">
        <v>18</v>
      </c>
      <c r="J121" s="280">
        <v>15</v>
      </c>
      <c r="K121" s="280">
        <v>20</v>
      </c>
      <c r="L121" s="280">
        <v>28</v>
      </c>
      <c r="M121" s="280">
        <v>26</v>
      </c>
      <c r="N121" s="280">
        <v>43</v>
      </c>
      <c r="O121" s="280">
        <v>22</v>
      </c>
      <c r="P121" s="280">
        <v>25</v>
      </c>
      <c r="Q121" s="280">
        <v>32</v>
      </c>
      <c r="R121" s="292"/>
      <c r="S121" s="292"/>
      <c r="T121" s="292"/>
      <c r="U121" s="292"/>
      <c r="V121" s="288">
        <f t="shared" si="18"/>
        <v>30.333333333333332</v>
      </c>
      <c r="W121" s="288">
        <f t="shared" si="19"/>
        <v>17.666666666666668</v>
      </c>
      <c r="X121" s="288">
        <f t="shared" si="20"/>
        <v>32.333333333333336</v>
      </c>
      <c r="Y121" s="289">
        <f t="shared" si="21"/>
        <v>26.333333333333332</v>
      </c>
      <c r="Z121" s="898"/>
      <c r="AA121" s="879"/>
      <c r="AB121" s="879"/>
      <c r="AC121" s="879"/>
      <c r="AD121" s="879"/>
      <c r="AE121" s="879"/>
      <c r="AF121" s="879"/>
      <c r="AG121" s="879"/>
      <c r="AH121" s="879"/>
      <c r="AI121" s="883"/>
      <c r="AJ121" s="883"/>
    </row>
    <row r="122" spans="1:36" ht="18.75" x14ac:dyDescent="0.25">
      <c r="A122" s="886"/>
      <c r="B122" s="889"/>
      <c r="C122" s="892"/>
      <c r="D122" s="895"/>
      <c r="E122" s="276" t="s">
        <v>644</v>
      </c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303"/>
      <c r="S122" s="303"/>
      <c r="T122" s="303"/>
      <c r="U122" s="303"/>
      <c r="V122" s="288">
        <f t="shared" si="18"/>
        <v>0</v>
      </c>
      <c r="W122" s="288">
        <f t="shared" si="19"/>
        <v>0</v>
      </c>
      <c r="X122" s="288">
        <f t="shared" si="20"/>
        <v>0</v>
      </c>
      <c r="Y122" s="289">
        <f t="shared" si="21"/>
        <v>0</v>
      </c>
      <c r="Z122" s="898"/>
      <c r="AA122" s="879"/>
      <c r="AB122" s="879"/>
      <c r="AC122" s="879"/>
      <c r="AD122" s="879"/>
      <c r="AE122" s="879"/>
      <c r="AF122" s="879"/>
      <c r="AG122" s="879"/>
      <c r="AH122" s="879"/>
      <c r="AI122" s="883"/>
      <c r="AJ122" s="883"/>
    </row>
    <row r="123" spans="1:36" ht="18.75" x14ac:dyDescent="0.25">
      <c r="A123" s="886"/>
      <c r="B123" s="889"/>
      <c r="C123" s="892"/>
      <c r="D123" s="895"/>
      <c r="E123" s="280" t="s">
        <v>645</v>
      </c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92"/>
      <c r="S123" s="292"/>
      <c r="T123" s="292"/>
      <c r="U123" s="292"/>
      <c r="V123" s="288">
        <f t="shared" si="18"/>
        <v>0</v>
      </c>
      <c r="W123" s="288">
        <f t="shared" si="19"/>
        <v>0</v>
      </c>
      <c r="X123" s="288">
        <f t="shared" si="20"/>
        <v>0</v>
      </c>
      <c r="Y123" s="289">
        <f t="shared" si="21"/>
        <v>0</v>
      </c>
      <c r="Z123" s="898"/>
      <c r="AA123" s="879"/>
      <c r="AB123" s="879"/>
      <c r="AC123" s="879"/>
      <c r="AD123" s="879"/>
      <c r="AE123" s="879"/>
      <c r="AF123" s="879"/>
      <c r="AG123" s="879"/>
      <c r="AH123" s="879"/>
      <c r="AI123" s="883"/>
      <c r="AJ123" s="883"/>
    </row>
    <row r="124" spans="1:36" ht="18.75" x14ac:dyDescent="0.25">
      <c r="A124" s="886"/>
      <c r="B124" s="889"/>
      <c r="C124" s="892"/>
      <c r="D124" s="895"/>
      <c r="E124" s="276" t="s">
        <v>583</v>
      </c>
      <c r="F124" s="276">
        <v>0</v>
      </c>
      <c r="G124" s="276">
        <v>0</v>
      </c>
      <c r="H124" s="276">
        <v>0</v>
      </c>
      <c r="I124" s="276">
        <v>0</v>
      </c>
      <c r="J124" s="276">
        <v>0</v>
      </c>
      <c r="K124" s="276">
        <v>0</v>
      </c>
      <c r="L124" s="276">
        <v>0</v>
      </c>
      <c r="M124" s="276">
        <v>0</v>
      </c>
      <c r="N124" s="276">
        <v>0</v>
      </c>
      <c r="O124" s="276">
        <v>0</v>
      </c>
      <c r="P124" s="276">
        <v>0</v>
      </c>
      <c r="Q124" s="276">
        <v>0</v>
      </c>
      <c r="R124" s="303"/>
      <c r="S124" s="303"/>
      <c r="T124" s="303"/>
      <c r="U124" s="303"/>
      <c r="V124" s="288">
        <f t="shared" si="18"/>
        <v>0</v>
      </c>
      <c r="W124" s="288">
        <f t="shared" si="19"/>
        <v>0</v>
      </c>
      <c r="X124" s="288">
        <f t="shared" si="20"/>
        <v>0</v>
      </c>
      <c r="Y124" s="289">
        <f t="shared" si="21"/>
        <v>0</v>
      </c>
      <c r="Z124" s="898"/>
      <c r="AA124" s="879"/>
      <c r="AB124" s="879"/>
      <c r="AC124" s="879"/>
      <c r="AD124" s="879"/>
      <c r="AE124" s="879"/>
      <c r="AF124" s="879"/>
      <c r="AG124" s="879"/>
      <c r="AH124" s="879"/>
      <c r="AI124" s="883"/>
      <c r="AJ124" s="883"/>
    </row>
    <row r="125" spans="1:36" ht="18.75" x14ac:dyDescent="0.25">
      <c r="A125" s="886"/>
      <c r="B125" s="889"/>
      <c r="C125" s="892"/>
      <c r="D125" s="895"/>
      <c r="E125" s="280" t="s">
        <v>646</v>
      </c>
      <c r="F125" s="280">
        <v>13</v>
      </c>
      <c r="G125" s="280">
        <v>34</v>
      </c>
      <c r="H125" s="280">
        <v>24</v>
      </c>
      <c r="I125" s="280">
        <v>6</v>
      </c>
      <c r="J125" s="280">
        <v>21</v>
      </c>
      <c r="K125" s="280">
        <v>12</v>
      </c>
      <c r="L125" s="280">
        <v>16</v>
      </c>
      <c r="M125" s="280">
        <v>23</v>
      </c>
      <c r="N125" s="280">
        <v>27</v>
      </c>
      <c r="O125" s="280">
        <v>5</v>
      </c>
      <c r="P125" s="280">
        <v>14</v>
      </c>
      <c r="Q125" s="280">
        <v>14</v>
      </c>
      <c r="R125" s="292"/>
      <c r="S125" s="292"/>
      <c r="T125" s="292"/>
      <c r="U125" s="292"/>
      <c r="V125" s="288">
        <f t="shared" si="18"/>
        <v>23.666666666666668</v>
      </c>
      <c r="W125" s="288">
        <f t="shared" si="19"/>
        <v>13</v>
      </c>
      <c r="X125" s="288">
        <f t="shared" si="20"/>
        <v>22</v>
      </c>
      <c r="Y125" s="289">
        <f t="shared" si="21"/>
        <v>11</v>
      </c>
      <c r="Z125" s="898"/>
      <c r="AA125" s="879"/>
      <c r="AB125" s="879"/>
      <c r="AC125" s="879"/>
      <c r="AD125" s="879"/>
      <c r="AE125" s="879"/>
      <c r="AF125" s="879"/>
      <c r="AG125" s="879"/>
      <c r="AH125" s="879"/>
      <c r="AI125" s="883"/>
      <c r="AJ125" s="883"/>
    </row>
    <row r="126" spans="1:36" ht="18.75" x14ac:dyDescent="0.25">
      <c r="A126" s="886"/>
      <c r="B126" s="889"/>
      <c r="C126" s="892"/>
      <c r="D126" s="895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303"/>
      <c r="S126" s="303"/>
      <c r="T126" s="303"/>
      <c r="U126" s="303"/>
      <c r="V126" s="288">
        <f t="shared" si="18"/>
        <v>0</v>
      </c>
      <c r="W126" s="288">
        <f t="shared" si="19"/>
        <v>0</v>
      </c>
      <c r="X126" s="288">
        <f t="shared" si="20"/>
        <v>0</v>
      </c>
      <c r="Y126" s="289">
        <f t="shared" si="21"/>
        <v>0</v>
      </c>
      <c r="Z126" s="898"/>
      <c r="AA126" s="879"/>
      <c r="AB126" s="879"/>
      <c r="AC126" s="879"/>
      <c r="AD126" s="879"/>
      <c r="AE126" s="879"/>
      <c r="AF126" s="879"/>
      <c r="AG126" s="879"/>
      <c r="AH126" s="879"/>
      <c r="AI126" s="883"/>
      <c r="AJ126" s="883"/>
    </row>
    <row r="127" spans="1:36" ht="18.75" x14ac:dyDescent="0.25">
      <c r="A127" s="886"/>
      <c r="B127" s="889"/>
      <c r="C127" s="892"/>
      <c r="D127" s="895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92"/>
      <c r="S127" s="292"/>
      <c r="T127" s="292"/>
      <c r="U127" s="292"/>
      <c r="V127" s="288">
        <f t="shared" si="18"/>
        <v>0</v>
      </c>
      <c r="W127" s="288">
        <f t="shared" si="19"/>
        <v>0</v>
      </c>
      <c r="X127" s="288">
        <f t="shared" si="20"/>
        <v>0</v>
      </c>
      <c r="Y127" s="289">
        <f t="shared" si="21"/>
        <v>0</v>
      </c>
      <c r="Z127" s="898"/>
      <c r="AA127" s="879"/>
      <c r="AB127" s="879"/>
      <c r="AC127" s="879"/>
      <c r="AD127" s="879"/>
      <c r="AE127" s="879"/>
      <c r="AF127" s="879"/>
      <c r="AG127" s="879"/>
      <c r="AH127" s="879"/>
      <c r="AI127" s="883"/>
      <c r="AJ127" s="883"/>
    </row>
    <row r="128" spans="1:36" ht="19.5" thickBot="1" x14ac:dyDescent="0.3">
      <c r="A128" s="887"/>
      <c r="B128" s="890"/>
      <c r="C128" s="893"/>
      <c r="D128" s="896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93"/>
      <c r="S128" s="293"/>
      <c r="T128" s="293"/>
      <c r="U128" s="293"/>
      <c r="V128" s="294">
        <f t="shared" si="18"/>
        <v>0</v>
      </c>
      <c r="W128" s="294">
        <f t="shared" si="19"/>
        <v>0</v>
      </c>
      <c r="X128" s="294">
        <f t="shared" si="20"/>
        <v>0</v>
      </c>
      <c r="Y128" s="295">
        <f t="shared" si="21"/>
        <v>0</v>
      </c>
      <c r="Z128" s="899"/>
      <c r="AA128" s="880"/>
      <c r="AB128" s="880"/>
      <c r="AC128" s="880"/>
      <c r="AD128" s="880"/>
      <c r="AE128" s="880"/>
      <c r="AF128" s="880"/>
      <c r="AG128" s="880"/>
      <c r="AH128" s="880"/>
      <c r="AI128" s="884"/>
      <c r="AJ128" s="884"/>
    </row>
    <row r="129" spans="1:36" ht="18.75" x14ac:dyDescent="0.25">
      <c r="A129" s="885">
        <v>16</v>
      </c>
      <c r="B129" s="888" t="s">
        <v>121</v>
      </c>
      <c r="C129" s="900">
        <v>160</v>
      </c>
      <c r="D129" s="894">
        <f>160*0.9</f>
        <v>144</v>
      </c>
      <c r="E129" s="273" t="s">
        <v>647</v>
      </c>
      <c r="F129" s="273">
        <v>2</v>
      </c>
      <c r="G129" s="273">
        <v>3</v>
      </c>
      <c r="H129" s="273">
        <v>1</v>
      </c>
      <c r="I129" s="273">
        <v>0</v>
      </c>
      <c r="J129" s="273">
        <v>14</v>
      </c>
      <c r="K129" s="273">
        <v>2</v>
      </c>
      <c r="L129" s="273">
        <v>0</v>
      </c>
      <c r="M129" s="273">
        <v>1</v>
      </c>
      <c r="N129" s="273">
        <v>0</v>
      </c>
      <c r="O129" s="273">
        <v>0</v>
      </c>
      <c r="P129" s="273">
        <v>0</v>
      </c>
      <c r="Q129" s="273">
        <v>0</v>
      </c>
      <c r="R129" s="304">
        <v>370</v>
      </c>
      <c r="S129" s="304">
        <v>370</v>
      </c>
      <c r="T129" s="304">
        <v>388</v>
      </c>
      <c r="U129" s="304">
        <v>388</v>
      </c>
      <c r="V129" s="286">
        <f t="shared" si="18"/>
        <v>2</v>
      </c>
      <c r="W129" s="286">
        <f t="shared" si="19"/>
        <v>8</v>
      </c>
      <c r="X129" s="286">
        <f t="shared" si="20"/>
        <v>1</v>
      </c>
      <c r="Y129" s="287">
        <f t="shared" si="21"/>
        <v>0</v>
      </c>
      <c r="Z129" s="897">
        <f>SUM(V129:V132)</f>
        <v>3</v>
      </c>
      <c r="AA129" s="881">
        <f>SUM(W129:W132)</f>
        <v>9</v>
      </c>
      <c r="AB129" s="881">
        <f>SUM(X129:X132)</f>
        <v>85.333333333333329</v>
      </c>
      <c r="AC129" s="881">
        <f>SUM(Y129:Y132)</f>
        <v>64.333333333333329</v>
      </c>
      <c r="AD129" s="878">
        <f t="shared" ref="AD129:AG133" si="39">Z129*0.38*0.9*SQRT(3)</f>
        <v>1.7770841285656684</v>
      </c>
      <c r="AE129" s="878">
        <f t="shared" si="39"/>
        <v>5.3312523856970033</v>
      </c>
      <c r="AF129" s="878">
        <f t="shared" si="39"/>
        <v>50.54817076809011</v>
      </c>
      <c r="AG129" s="878">
        <f t="shared" si="39"/>
        <v>38.108581868130436</v>
      </c>
      <c r="AH129" s="881">
        <f>MAX(Z129:AC132)</f>
        <v>85.333333333333329</v>
      </c>
      <c r="AI129" s="882">
        <f t="shared" ref="AI129" si="40">AH129*0.38*0.9*SQRT(3)</f>
        <v>50.54817076809011</v>
      </c>
      <c r="AJ129" s="882">
        <f>D129-AI129</f>
        <v>93.451829231909898</v>
      </c>
    </row>
    <row r="130" spans="1:36" ht="18.75" x14ac:dyDescent="0.25">
      <c r="A130" s="886"/>
      <c r="B130" s="889"/>
      <c r="C130" s="901"/>
      <c r="D130" s="895"/>
      <c r="E130" s="276" t="s">
        <v>648</v>
      </c>
      <c r="F130" s="276">
        <v>0</v>
      </c>
      <c r="G130" s="276">
        <v>0</v>
      </c>
      <c r="H130" s="276">
        <v>1</v>
      </c>
      <c r="I130" s="276">
        <v>1</v>
      </c>
      <c r="J130" s="276">
        <v>0</v>
      </c>
      <c r="K130" s="276">
        <v>1</v>
      </c>
      <c r="L130" s="276">
        <v>79</v>
      </c>
      <c r="M130" s="276">
        <v>101</v>
      </c>
      <c r="N130" s="276">
        <v>73</v>
      </c>
      <c r="O130" s="276">
        <v>17</v>
      </c>
      <c r="P130" s="276">
        <v>103</v>
      </c>
      <c r="Q130" s="276">
        <v>73</v>
      </c>
      <c r="R130" s="303"/>
      <c r="S130" s="303"/>
      <c r="T130" s="303"/>
      <c r="U130" s="303"/>
      <c r="V130" s="288">
        <f t="shared" si="18"/>
        <v>1</v>
      </c>
      <c r="W130" s="288">
        <f t="shared" si="19"/>
        <v>1</v>
      </c>
      <c r="X130" s="288">
        <f t="shared" si="20"/>
        <v>84.333333333333329</v>
      </c>
      <c r="Y130" s="289">
        <f t="shared" si="21"/>
        <v>64.333333333333329</v>
      </c>
      <c r="Z130" s="898"/>
      <c r="AA130" s="879"/>
      <c r="AB130" s="879"/>
      <c r="AC130" s="879"/>
      <c r="AD130" s="879"/>
      <c r="AE130" s="879"/>
      <c r="AF130" s="879"/>
      <c r="AG130" s="879"/>
      <c r="AH130" s="879"/>
      <c r="AI130" s="883"/>
      <c r="AJ130" s="883"/>
    </row>
    <row r="131" spans="1:36" ht="18.75" x14ac:dyDescent="0.25">
      <c r="A131" s="886"/>
      <c r="B131" s="889"/>
      <c r="C131" s="901"/>
      <c r="D131" s="895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92"/>
      <c r="S131" s="292"/>
      <c r="T131" s="292"/>
      <c r="U131" s="292"/>
      <c r="V131" s="288">
        <f t="shared" si="18"/>
        <v>0</v>
      </c>
      <c r="W131" s="288">
        <f t="shared" si="19"/>
        <v>0</v>
      </c>
      <c r="X131" s="288">
        <f t="shared" si="20"/>
        <v>0</v>
      </c>
      <c r="Y131" s="289">
        <f t="shared" si="21"/>
        <v>0</v>
      </c>
      <c r="Z131" s="898"/>
      <c r="AA131" s="879"/>
      <c r="AB131" s="879"/>
      <c r="AC131" s="879"/>
      <c r="AD131" s="879"/>
      <c r="AE131" s="879"/>
      <c r="AF131" s="879"/>
      <c r="AG131" s="879"/>
      <c r="AH131" s="879"/>
      <c r="AI131" s="883"/>
      <c r="AJ131" s="883"/>
    </row>
    <row r="132" spans="1:36" ht="19.5" thickBot="1" x14ac:dyDescent="0.3">
      <c r="A132" s="887"/>
      <c r="B132" s="890"/>
      <c r="C132" s="902"/>
      <c r="D132" s="896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93"/>
      <c r="S132" s="293"/>
      <c r="T132" s="293"/>
      <c r="U132" s="293"/>
      <c r="V132" s="294">
        <f t="shared" si="18"/>
        <v>0</v>
      </c>
      <c r="W132" s="294">
        <f t="shared" si="19"/>
        <v>0</v>
      </c>
      <c r="X132" s="294">
        <f t="shared" si="20"/>
        <v>0</v>
      </c>
      <c r="Y132" s="295">
        <f t="shared" si="21"/>
        <v>0</v>
      </c>
      <c r="Z132" s="899"/>
      <c r="AA132" s="880"/>
      <c r="AB132" s="880"/>
      <c r="AC132" s="880"/>
      <c r="AD132" s="880"/>
      <c r="AE132" s="880"/>
      <c r="AF132" s="880"/>
      <c r="AG132" s="880"/>
      <c r="AH132" s="880"/>
      <c r="AI132" s="884"/>
      <c r="AJ132" s="884"/>
    </row>
    <row r="133" spans="1:36" ht="18.75" x14ac:dyDescent="0.25">
      <c r="A133" s="885">
        <v>17</v>
      </c>
      <c r="B133" s="888" t="s">
        <v>124</v>
      </c>
      <c r="C133" s="900">
        <v>250</v>
      </c>
      <c r="D133" s="894">
        <f>250*0.9</f>
        <v>225</v>
      </c>
      <c r="E133" s="273" t="s">
        <v>647</v>
      </c>
      <c r="F133" s="273">
        <v>2</v>
      </c>
      <c r="G133" s="273">
        <v>3</v>
      </c>
      <c r="H133" s="273">
        <v>1</v>
      </c>
      <c r="I133" s="273">
        <v>0</v>
      </c>
      <c r="J133" s="273">
        <v>14</v>
      </c>
      <c r="K133" s="273">
        <v>2</v>
      </c>
      <c r="L133" s="273">
        <v>2</v>
      </c>
      <c r="M133" s="273">
        <v>2</v>
      </c>
      <c r="N133" s="273">
        <v>1</v>
      </c>
      <c r="O133" s="273">
        <v>0</v>
      </c>
      <c r="P133" s="273">
        <v>0</v>
      </c>
      <c r="Q133" s="273">
        <v>1</v>
      </c>
      <c r="R133" s="304">
        <v>355</v>
      </c>
      <c r="S133" s="304">
        <v>355</v>
      </c>
      <c r="T133" s="304">
        <v>384</v>
      </c>
      <c r="U133" s="304">
        <v>387</v>
      </c>
      <c r="V133" s="286">
        <f t="shared" si="18"/>
        <v>2</v>
      </c>
      <c r="W133" s="286">
        <f t="shared" si="19"/>
        <v>8</v>
      </c>
      <c r="X133" s="286">
        <f t="shared" si="20"/>
        <v>1.6666666666666667</v>
      </c>
      <c r="Y133" s="287">
        <f t="shared" si="21"/>
        <v>1</v>
      </c>
      <c r="Z133" s="897">
        <f>SUM(V133:V134)</f>
        <v>2</v>
      </c>
      <c r="AA133" s="881">
        <f>SUM(W133:W134)</f>
        <v>8</v>
      </c>
      <c r="AB133" s="881">
        <f>SUM(X133:X134)</f>
        <v>1.6666666666666667</v>
      </c>
      <c r="AC133" s="881">
        <f>SUM(Y133:Y134)</f>
        <v>1</v>
      </c>
      <c r="AD133" s="878">
        <f t="shared" ref="AD133" si="41">Z133*0.38*0.9*SQRT(3)</f>
        <v>1.184722752377112</v>
      </c>
      <c r="AE133" s="878">
        <f t="shared" si="39"/>
        <v>4.738891009508448</v>
      </c>
      <c r="AF133" s="878">
        <f t="shared" si="39"/>
        <v>0.98726896031426015</v>
      </c>
      <c r="AG133" s="878">
        <f t="shared" si="39"/>
        <v>0.592361376188556</v>
      </c>
      <c r="AH133" s="881">
        <f>MAX(Z133:AC134)</f>
        <v>8</v>
      </c>
      <c r="AI133" s="882">
        <f t="shared" ref="AI133" si="42">AH133*0.38*0.9*SQRT(3)</f>
        <v>4.738891009508448</v>
      </c>
      <c r="AJ133" s="882">
        <f>D133-AI133</f>
        <v>220.26110899049155</v>
      </c>
    </row>
    <row r="134" spans="1:36" ht="19.5" thickBot="1" x14ac:dyDescent="0.3">
      <c r="A134" s="887"/>
      <c r="B134" s="890"/>
      <c r="C134" s="902"/>
      <c r="D134" s="896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93"/>
      <c r="S134" s="293"/>
      <c r="T134" s="293"/>
      <c r="U134" s="293"/>
      <c r="V134" s="294">
        <f t="shared" si="18"/>
        <v>0</v>
      </c>
      <c r="W134" s="294">
        <f t="shared" si="19"/>
        <v>0</v>
      </c>
      <c r="X134" s="294">
        <f t="shared" si="20"/>
        <v>0</v>
      </c>
      <c r="Y134" s="295">
        <f t="shared" si="21"/>
        <v>0</v>
      </c>
      <c r="Z134" s="899"/>
      <c r="AA134" s="880"/>
      <c r="AB134" s="880"/>
      <c r="AC134" s="880"/>
      <c r="AD134" s="880"/>
      <c r="AE134" s="880"/>
      <c r="AF134" s="880"/>
      <c r="AG134" s="880"/>
      <c r="AH134" s="880"/>
      <c r="AI134" s="884"/>
      <c r="AJ134" s="884"/>
    </row>
    <row r="135" spans="1:36" ht="18.75" x14ac:dyDescent="0.25">
      <c r="A135" s="885">
        <v>18</v>
      </c>
      <c r="B135" s="888" t="s">
        <v>369</v>
      </c>
      <c r="C135" s="891">
        <v>630.63</v>
      </c>
      <c r="D135" s="894">
        <f>(630+630)*0.9</f>
        <v>1134</v>
      </c>
      <c r="E135" s="273" t="s">
        <v>649</v>
      </c>
      <c r="F135" s="273">
        <v>0</v>
      </c>
      <c r="G135" s="273">
        <v>0</v>
      </c>
      <c r="H135" s="273">
        <v>1</v>
      </c>
      <c r="I135" s="273">
        <v>10</v>
      </c>
      <c r="J135" s="273">
        <v>0</v>
      </c>
      <c r="K135" s="273">
        <v>1</v>
      </c>
      <c r="L135" s="273">
        <v>6</v>
      </c>
      <c r="M135" s="273">
        <v>17</v>
      </c>
      <c r="N135" s="273">
        <v>1</v>
      </c>
      <c r="O135" s="273">
        <v>1</v>
      </c>
      <c r="P135" s="273">
        <v>18</v>
      </c>
      <c r="Q135" s="273">
        <v>1</v>
      </c>
      <c r="R135" s="304">
        <v>376</v>
      </c>
      <c r="S135" s="304">
        <v>376</v>
      </c>
      <c r="T135" s="304">
        <v>384</v>
      </c>
      <c r="U135" s="304">
        <v>390</v>
      </c>
      <c r="V135" s="286">
        <f t="shared" si="18"/>
        <v>1</v>
      </c>
      <c r="W135" s="286">
        <f t="shared" si="19"/>
        <v>5.5</v>
      </c>
      <c r="X135" s="286">
        <f t="shared" si="20"/>
        <v>8</v>
      </c>
      <c r="Y135" s="287">
        <f t="shared" si="21"/>
        <v>6.666666666666667</v>
      </c>
      <c r="Z135" s="897">
        <f>SUM(V135:V138)</f>
        <v>4</v>
      </c>
      <c r="AA135" s="881">
        <f>SUM(W135:W138)</f>
        <v>6.5</v>
      </c>
      <c r="AB135" s="881">
        <f>SUM(X135:X138)</f>
        <v>45.333333333333336</v>
      </c>
      <c r="AC135" s="881">
        <f>SUM(Y135:Y138)</f>
        <v>42.333333333333329</v>
      </c>
      <c r="AD135" s="878">
        <f t="shared" ref="AD135:AG139" si="43">Z135*0.38*0.9*SQRT(3)</f>
        <v>2.369445504754224</v>
      </c>
      <c r="AE135" s="878">
        <f t="shared" si="43"/>
        <v>3.8503489452256145</v>
      </c>
      <c r="AF135" s="878">
        <f t="shared" si="43"/>
        <v>26.853715720547871</v>
      </c>
      <c r="AG135" s="878">
        <f t="shared" si="43"/>
        <v>25.076631591982203</v>
      </c>
      <c r="AH135" s="881">
        <f>MAX(Z135:AC138)</f>
        <v>45.333333333333336</v>
      </c>
      <c r="AI135" s="882">
        <f t="shared" ref="AI135" si="44">AH135*0.38*0.9*SQRT(3)</f>
        <v>26.853715720547871</v>
      </c>
      <c r="AJ135" s="882">
        <f>D135-AI135</f>
        <v>1107.1462842794522</v>
      </c>
    </row>
    <row r="136" spans="1:36" ht="18.75" x14ac:dyDescent="0.25">
      <c r="A136" s="886"/>
      <c r="B136" s="889"/>
      <c r="C136" s="892"/>
      <c r="D136" s="895"/>
      <c r="E136" s="276" t="s">
        <v>650</v>
      </c>
      <c r="F136" s="276">
        <v>2</v>
      </c>
      <c r="G136" s="276">
        <v>0</v>
      </c>
      <c r="H136" s="276">
        <v>0</v>
      </c>
      <c r="I136" s="276">
        <v>1</v>
      </c>
      <c r="J136" s="276">
        <v>0</v>
      </c>
      <c r="K136" s="276">
        <v>0</v>
      </c>
      <c r="L136" s="276">
        <v>42</v>
      </c>
      <c r="M136" s="276">
        <v>33</v>
      </c>
      <c r="N136" s="276">
        <v>34</v>
      </c>
      <c r="O136" s="276">
        <v>39</v>
      </c>
      <c r="P136" s="276">
        <v>31</v>
      </c>
      <c r="Q136" s="276">
        <v>37</v>
      </c>
      <c r="R136" s="303"/>
      <c r="S136" s="303"/>
      <c r="T136" s="303"/>
      <c r="U136" s="303"/>
      <c r="V136" s="288">
        <f t="shared" si="18"/>
        <v>2</v>
      </c>
      <c r="W136" s="288">
        <f t="shared" si="19"/>
        <v>1</v>
      </c>
      <c r="X136" s="288">
        <f t="shared" si="20"/>
        <v>36.333333333333336</v>
      </c>
      <c r="Y136" s="289">
        <f t="shared" si="21"/>
        <v>35.666666666666664</v>
      </c>
      <c r="Z136" s="898"/>
      <c r="AA136" s="879"/>
      <c r="AB136" s="879"/>
      <c r="AC136" s="879"/>
      <c r="AD136" s="879"/>
      <c r="AE136" s="879"/>
      <c r="AF136" s="879"/>
      <c r="AG136" s="879"/>
      <c r="AH136" s="879"/>
      <c r="AI136" s="883"/>
      <c r="AJ136" s="883"/>
    </row>
    <row r="137" spans="1:36" ht="18.75" x14ac:dyDescent="0.25">
      <c r="A137" s="886"/>
      <c r="B137" s="889"/>
      <c r="C137" s="892"/>
      <c r="D137" s="895"/>
      <c r="E137" s="280" t="s">
        <v>547</v>
      </c>
      <c r="F137" s="280">
        <v>0</v>
      </c>
      <c r="G137" s="280">
        <v>0</v>
      </c>
      <c r="H137" s="280">
        <v>1</v>
      </c>
      <c r="I137" s="280">
        <v>0</v>
      </c>
      <c r="J137" s="280">
        <v>0</v>
      </c>
      <c r="K137" s="280">
        <v>0</v>
      </c>
      <c r="L137" s="280">
        <v>0</v>
      </c>
      <c r="M137" s="280">
        <v>1</v>
      </c>
      <c r="N137" s="280">
        <v>0</v>
      </c>
      <c r="O137" s="280">
        <v>0</v>
      </c>
      <c r="P137" s="280">
        <v>0</v>
      </c>
      <c r="Q137" s="280">
        <v>0</v>
      </c>
      <c r="R137" s="303"/>
      <c r="S137" s="303"/>
      <c r="T137" s="303"/>
      <c r="U137" s="303"/>
      <c r="V137" s="288">
        <f t="shared" si="18"/>
        <v>1</v>
      </c>
      <c r="W137" s="288">
        <f t="shared" si="19"/>
        <v>0</v>
      </c>
      <c r="X137" s="288">
        <f t="shared" si="20"/>
        <v>1</v>
      </c>
      <c r="Y137" s="289">
        <f t="shared" si="21"/>
        <v>0</v>
      </c>
      <c r="Z137" s="898"/>
      <c r="AA137" s="879"/>
      <c r="AB137" s="879"/>
      <c r="AC137" s="879"/>
      <c r="AD137" s="879"/>
      <c r="AE137" s="879"/>
      <c r="AF137" s="879"/>
      <c r="AG137" s="879"/>
      <c r="AH137" s="879"/>
      <c r="AI137" s="883"/>
      <c r="AJ137" s="883"/>
    </row>
    <row r="138" spans="1:36" ht="19.5" thickBot="1" x14ac:dyDescent="0.3">
      <c r="A138" s="887"/>
      <c r="B138" s="890"/>
      <c r="C138" s="893"/>
      <c r="D138" s="896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93"/>
      <c r="S138" s="293"/>
      <c r="T138" s="293"/>
      <c r="U138" s="293"/>
      <c r="V138" s="294">
        <f t="shared" si="18"/>
        <v>0</v>
      </c>
      <c r="W138" s="294">
        <f t="shared" si="19"/>
        <v>0</v>
      </c>
      <c r="X138" s="294">
        <f t="shared" si="20"/>
        <v>0</v>
      </c>
      <c r="Y138" s="295">
        <f t="shared" si="21"/>
        <v>0</v>
      </c>
      <c r="Z138" s="899"/>
      <c r="AA138" s="880"/>
      <c r="AB138" s="880"/>
      <c r="AC138" s="880"/>
      <c r="AD138" s="880"/>
      <c r="AE138" s="880"/>
      <c r="AF138" s="880"/>
      <c r="AG138" s="880"/>
      <c r="AH138" s="880"/>
      <c r="AI138" s="884"/>
      <c r="AJ138" s="884"/>
    </row>
    <row r="139" spans="1:36" ht="18.75" x14ac:dyDescent="0.25">
      <c r="A139" s="885">
        <v>19</v>
      </c>
      <c r="B139" s="888" t="s">
        <v>280</v>
      </c>
      <c r="C139" s="891">
        <v>400.25</v>
      </c>
      <c r="D139" s="894">
        <f>(400+250)*0.9</f>
        <v>585</v>
      </c>
      <c r="E139" s="273" t="s">
        <v>651</v>
      </c>
      <c r="F139" s="273">
        <v>15</v>
      </c>
      <c r="G139" s="273">
        <v>28</v>
      </c>
      <c r="H139" s="273">
        <v>19</v>
      </c>
      <c r="I139" s="273">
        <v>6</v>
      </c>
      <c r="J139" s="273">
        <v>14</v>
      </c>
      <c r="K139" s="273">
        <v>25</v>
      </c>
      <c r="L139" s="273">
        <v>22</v>
      </c>
      <c r="M139" s="273">
        <v>11</v>
      </c>
      <c r="N139" s="273">
        <v>11</v>
      </c>
      <c r="O139" s="273">
        <v>29</v>
      </c>
      <c r="P139" s="273">
        <v>12</v>
      </c>
      <c r="Q139" s="273">
        <v>20</v>
      </c>
      <c r="R139" s="304">
        <v>393</v>
      </c>
      <c r="S139" s="304">
        <v>393</v>
      </c>
      <c r="T139" s="304">
        <v>396</v>
      </c>
      <c r="U139" s="304">
        <v>395</v>
      </c>
      <c r="V139" s="286">
        <f t="shared" si="18"/>
        <v>20.666666666666668</v>
      </c>
      <c r="W139" s="286">
        <f t="shared" si="19"/>
        <v>15</v>
      </c>
      <c r="X139" s="286">
        <f t="shared" si="20"/>
        <v>14.666666666666666</v>
      </c>
      <c r="Y139" s="287">
        <f t="shared" si="21"/>
        <v>20.333333333333332</v>
      </c>
      <c r="Z139" s="897">
        <f>SUM(V139:V150)</f>
        <v>109</v>
      </c>
      <c r="AA139" s="881">
        <f>SUM(W139:W150)</f>
        <v>139.66666666666666</v>
      </c>
      <c r="AB139" s="881">
        <f>SUM(X139:X150)</f>
        <v>142.33333333333334</v>
      </c>
      <c r="AC139" s="881">
        <f>SUM(Y139:Y150)</f>
        <v>216.66666666666666</v>
      </c>
      <c r="AD139" s="878">
        <f t="shared" ref="AD139" si="45">Z139*0.38*0.9*SQRT(3)</f>
        <v>64.567390004552621</v>
      </c>
      <c r="AE139" s="878">
        <f t="shared" si="43"/>
        <v>82.733138874334983</v>
      </c>
      <c r="AF139" s="878">
        <f t="shared" si="43"/>
        <v>84.312769210837814</v>
      </c>
      <c r="AG139" s="878">
        <f t="shared" si="43"/>
        <v>128.34496484085378</v>
      </c>
      <c r="AH139" s="881">
        <f>MAX(Z139:AC150)</f>
        <v>216.66666666666666</v>
      </c>
      <c r="AI139" s="882">
        <f t="shared" ref="AI139" si="46">AH139*0.38*0.9*SQRT(3)</f>
        <v>128.34496484085378</v>
      </c>
      <c r="AJ139" s="882">
        <f>D139-AI139</f>
        <v>456.65503515914622</v>
      </c>
    </row>
    <row r="140" spans="1:36" ht="31.5" x14ac:dyDescent="0.25">
      <c r="A140" s="886"/>
      <c r="B140" s="889"/>
      <c r="C140" s="892"/>
      <c r="D140" s="895"/>
      <c r="E140" s="276" t="s">
        <v>676</v>
      </c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303"/>
      <c r="S140" s="303"/>
      <c r="T140" s="303"/>
      <c r="U140" s="303"/>
      <c r="V140" s="288">
        <f t="shared" ref="V140:V171" si="47">IF(AND(F140=0,G140=0,H140=0),0,IF(AND(F140=0,G140=0),H140,IF(AND(F140=0,H140=0),G140,IF(AND(G140=0,H140=0),F140,IF(F140=0,(G140+H140)/2,IF(G140=0,(F140+H140)/2,IF(H140=0,(F140+G140)/2,(F140+G140+H140)/3)))))))</f>
        <v>0</v>
      </c>
      <c r="W140" s="288">
        <f t="shared" ref="W140:W171" si="48">IF(AND(I140=0,J140=0,K140=0),0,IF(AND(I140=0,J140=0),K140,IF(AND(I140=0,K140=0),J140,IF(AND(J140=0,K140=0),I140,IF(I140=0,(J140+K140)/2,IF(J140=0,(I140+K140)/2,IF(K140=0,(I140+J140)/2,(I140+J140+K140)/3)))))))</f>
        <v>0</v>
      </c>
      <c r="X140" s="288">
        <f t="shared" ref="X140:X171" si="49">IF(AND(L140=0,M140=0,N140=0),0,IF(AND(L140=0,M140=0),N140,IF(AND(L140=0,N140=0),M140,IF(AND(M140=0,N140=0),L140,IF(L140=0,(M140+N140)/2,IF(M140=0,(L140+N140)/2,IF(N140=0,(L140+M140)/2,(L140+M140+N140)/3)))))))</f>
        <v>0</v>
      </c>
      <c r="Y140" s="289">
        <f t="shared" ref="Y140:Y171" si="50">IF(AND(O140=0,P140=0,Q140=0),0,IF(AND(O140=0,P140=0),Q140,IF(AND(O140=0,Q140=0),P140,IF(AND(P140=0,Q140=0),O140,IF(O140=0,(P140+Q140)/2,IF(P140=0,(O140+Q140)/2,IF(Q140=0,(O140+P140)/2,(O140+P140+Q140)/3)))))))</f>
        <v>0</v>
      </c>
      <c r="Z140" s="898"/>
      <c r="AA140" s="879"/>
      <c r="AB140" s="879"/>
      <c r="AC140" s="879"/>
      <c r="AD140" s="879"/>
      <c r="AE140" s="879"/>
      <c r="AF140" s="879"/>
      <c r="AG140" s="879"/>
      <c r="AH140" s="879"/>
      <c r="AI140" s="883"/>
      <c r="AJ140" s="883"/>
    </row>
    <row r="141" spans="1:36" ht="18.75" x14ac:dyDescent="0.25">
      <c r="A141" s="886"/>
      <c r="B141" s="889"/>
      <c r="C141" s="892"/>
      <c r="D141" s="895"/>
      <c r="E141" s="280" t="s">
        <v>652</v>
      </c>
      <c r="F141" s="280">
        <v>6</v>
      </c>
      <c r="G141" s="280">
        <v>4</v>
      </c>
      <c r="H141" s="280">
        <v>9</v>
      </c>
      <c r="I141" s="280">
        <v>16</v>
      </c>
      <c r="J141" s="280">
        <v>12</v>
      </c>
      <c r="K141" s="280">
        <v>7</v>
      </c>
      <c r="L141" s="280">
        <v>9</v>
      </c>
      <c r="M141" s="280">
        <v>8</v>
      </c>
      <c r="N141" s="280">
        <v>8</v>
      </c>
      <c r="O141" s="280">
        <v>8</v>
      </c>
      <c r="P141" s="280">
        <v>6</v>
      </c>
      <c r="Q141" s="280">
        <v>10</v>
      </c>
      <c r="R141" s="303"/>
      <c r="S141" s="303"/>
      <c r="T141" s="303"/>
      <c r="U141" s="303"/>
      <c r="V141" s="288">
        <f t="shared" si="47"/>
        <v>6.333333333333333</v>
      </c>
      <c r="W141" s="288">
        <f t="shared" si="48"/>
        <v>11.666666666666666</v>
      </c>
      <c r="X141" s="288">
        <f t="shared" si="49"/>
        <v>8.3333333333333339</v>
      </c>
      <c r="Y141" s="289">
        <f t="shared" si="50"/>
        <v>8</v>
      </c>
      <c r="Z141" s="898"/>
      <c r="AA141" s="879"/>
      <c r="AB141" s="879"/>
      <c r="AC141" s="879"/>
      <c r="AD141" s="879"/>
      <c r="AE141" s="879"/>
      <c r="AF141" s="879"/>
      <c r="AG141" s="879"/>
      <c r="AH141" s="879"/>
      <c r="AI141" s="883"/>
      <c r="AJ141" s="883"/>
    </row>
    <row r="142" spans="1:36" ht="18.75" x14ac:dyDescent="0.25">
      <c r="A142" s="886"/>
      <c r="B142" s="889"/>
      <c r="C142" s="892"/>
      <c r="D142" s="895"/>
      <c r="E142" s="276" t="s">
        <v>653</v>
      </c>
      <c r="F142" s="276">
        <v>3</v>
      </c>
      <c r="G142" s="276">
        <v>8</v>
      </c>
      <c r="H142" s="276">
        <v>10</v>
      </c>
      <c r="I142" s="276">
        <v>3</v>
      </c>
      <c r="J142" s="276">
        <v>12</v>
      </c>
      <c r="K142" s="276">
        <v>13</v>
      </c>
      <c r="L142" s="276">
        <v>5</v>
      </c>
      <c r="M142" s="276">
        <v>16</v>
      </c>
      <c r="N142" s="276">
        <v>13</v>
      </c>
      <c r="O142" s="276">
        <v>14</v>
      </c>
      <c r="P142" s="276">
        <v>11</v>
      </c>
      <c r="Q142" s="276">
        <v>47</v>
      </c>
      <c r="R142" s="303"/>
      <c r="S142" s="303"/>
      <c r="T142" s="303"/>
      <c r="U142" s="303"/>
      <c r="V142" s="288">
        <f t="shared" si="47"/>
        <v>7</v>
      </c>
      <c r="W142" s="288">
        <f t="shared" si="48"/>
        <v>9.3333333333333339</v>
      </c>
      <c r="X142" s="288">
        <f t="shared" si="49"/>
        <v>11.333333333333334</v>
      </c>
      <c r="Y142" s="289">
        <f t="shared" si="50"/>
        <v>24</v>
      </c>
      <c r="Z142" s="898"/>
      <c r="AA142" s="879"/>
      <c r="AB142" s="879"/>
      <c r="AC142" s="879"/>
      <c r="AD142" s="879"/>
      <c r="AE142" s="879"/>
      <c r="AF142" s="879"/>
      <c r="AG142" s="879"/>
      <c r="AH142" s="879"/>
      <c r="AI142" s="883"/>
      <c r="AJ142" s="883"/>
    </row>
    <row r="143" spans="1:36" ht="18.75" x14ac:dyDescent="0.25">
      <c r="A143" s="886"/>
      <c r="B143" s="889"/>
      <c r="C143" s="892"/>
      <c r="D143" s="895"/>
      <c r="E143" s="280" t="s">
        <v>654</v>
      </c>
      <c r="F143" s="280">
        <v>18</v>
      </c>
      <c r="G143" s="280">
        <v>2</v>
      </c>
      <c r="H143" s="280">
        <v>3</v>
      </c>
      <c r="I143" s="280">
        <v>15</v>
      </c>
      <c r="J143" s="280">
        <v>3</v>
      </c>
      <c r="K143" s="280">
        <v>6</v>
      </c>
      <c r="L143" s="280">
        <v>0</v>
      </c>
      <c r="M143" s="280">
        <v>16</v>
      </c>
      <c r="N143" s="280">
        <v>20</v>
      </c>
      <c r="O143" s="280">
        <v>0</v>
      </c>
      <c r="P143" s="280">
        <v>51</v>
      </c>
      <c r="Q143" s="280">
        <v>35</v>
      </c>
      <c r="R143" s="292"/>
      <c r="S143" s="292"/>
      <c r="T143" s="292"/>
      <c r="U143" s="292"/>
      <c r="V143" s="288">
        <f t="shared" si="47"/>
        <v>7.666666666666667</v>
      </c>
      <c r="W143" s="288">
        <f t="shared" si="48"/>
        <v>8</v>
      </c>
      <c r="X143" s="288">
        <f t="shared" si="49"/>
        <v>18</v>
      </c>
      <c r="Y143" s="289">
        <f t="shared" si="50"/>
        <v>43</v>
      </c>
      <c r="Z143" s="898"/>
      <c r="AA143" s="879"/>
      <c r="AB143" s="879"/>
      <c r="AC143" s="879"/>
      <c r="AD143" s="879"/>
      <c r="AE143" s="879"/>
      <c r="AF143" s="879"/>
      <c r="AG143" s="879"/>
      <c r="AH143" s="879"/>
      <c r="AI143" s="883"/>
      <c r="AJ143" s="883"/>
    </row>
    <row r="144" spans="1:36" ht="18.75" x14ac:dyDescent="0.25">
      <c r="A144" s="886"/>
      <c r="B144" s="889"/>
      <c r="C144" s="892"/>
      <c r="D144" s="895"/>
      <c r="E144" s="276" t="s">
        <v>655</v>
      </c>
      <c r="F144" s="276">
        <v>6</v>
      </c>
      <c r="G144" s="276">
        <v>13</v>
      </c>
      <c r="H144" s="276">
        <v>14</v>
      </c>
      <c r="I144" s="276">
        <v>6</v>
      </c>
      <c r="J144" s="276">
        <v>12</v>
      </c>
      <c r="K144" s="276">
        <v>11</v>
      </c>
      <c r="L144" s="276">
        <v>5</v>
      </c>
      <c r="M144" s="276">
        <v>29</v>
      </c>
      <c r="N144" s="276">
        <v>17</v>
      </c>
      <c r="O144" s="276">
        <v>14</v>
      </c>
      <c r="P144" s="276">
        <v>20</v>
      </c>
      <c r="Q144" s="276">
        <v>20</v>
      </c>
      <c r="R144" s="303"/>
      <c r="S144" s="303"/>
      <c r="T144" s="303"/>
      <c r="U144" s="303"/>
      <c r="V144" s="288">
        <f t="shared" si="47"/>
        <v>11</v>
      </c>
      <c r="W144" s="288">
        <f t="shared" si="48"/>
        <v>9.6666666666666661</v>
      </c>
      <c r="X144" s="288">
        <f t="shared" si="49"/>
        <v>17</v>
      </c>
      <c r="Y144" s="289">
        <f t="shared" si="50"/>
        <v>18</v>
      </c>
      <c r="Z144" s="898"/>
      <c r="AA144" s="879"/>
      <c r="AB144" s="879"/>
      <c r="AC144" s="879"/>
      <c r="AD144" s="879"/>
      <c r="AE144" s="879"/>
      <c r="AF144" s="879"/>
      <c r="AG144" s="879"/>
      <c r="AH144" s="879"/>
      <c r="AI144" s="883"/>
      <c r="AJ144" s="883"/>
    </row>
    <row r="145" spans="1:36" ht="47.25" x14ac:dyDescent="0.25">
      <c r="A145" s="886"/>
      <c r="B145" s="889"/>
      <c r="C145" s="892"/>
      <c r="D145" s="895"/>
      <c r="E145" s="280" t="s">
        <v>677</v>
      </c>
      <c r="F145" s="280">
        <v>16</v>
      </c>
      <c r="G145" s="280">
        <v>18</v>
      </c>
      <c r="H145" s="280">
        <v>13</v>
      </c>
      <c r="I145" s="280">
        <v>21</v>
      </c>
      <c r="J145" s="280">
        <v>31</v>
      </c>
      <c r="K145" s="280">
        <v>25</v>
      </c>
      <c r="L145" s="280">
        <v>8</v>
      </c>
      <c r="M145" s="280">
        <v>10</v>
      </c>
      <c r="N145" s="280">
        <v>12</v>
      </c>
      <c r="O145" s="280">
        <v>18</v>
      </c>
      <c r="P145" s="280">
        <v>22</v>
      </c>
      <c r="Q145" s="280">
        <v>13</v>
      </c>
      <c r="R145" s="292"/>
      <c r="S145" s="292"/>
      <c r="T145" s="292"/>
      <c r="U145" s="292"/>
      <c r="V145" s="288">
        <f t="shared" si="47"/>
        <v>15.666666666666666</v>
      </c>
      <c r="W145" s="288">
        <f t="shared" si="48"/>
        <v>25.666666666666668</v>
      </c>
      <c r="X145" s="288">
        <f t="shared" si="49"/>
        <v>10</v>
      </c>
      <c r="Y145" s="289">
        <f t="shared" si="50"/>
        <v>17.666666666666668</v>
      </c>
      <c r="Z145" s="898"/>
      <c r="AA145" s="879"/>
      <c r="AB145" s="879"/>
      <c r="AC145" s="879"/>
      <c r="AD145" s="879"/>
      <c r="AE145" s="879"/>
      <c r="AF145" s="879"/>
      <c r="AG145" s="879"/>
      <c r="AH145" s="879"/>
      <c r="AI145" s="883"/>
      <c r="AJ145" s="883"/>
    </row>
    <row r="146" spans="1:36" ht="18.75" x14ac:dyDescent="0.25">
      <c r="A146" s="886"/>
      <c r="B146" s="889"/>
      <c r="C146" s="892"/>
      <c r="D146" s="895"/>
      <c r="E146" s="276" t="s">
        <v>45</v>
      </c>
      <c r="F146" s="276">
        <v>3</v>
      </c>
      <c r="G146" s="276">
        <v>24</v>
      </c>
      <c r="H146" s="276">
        <v>1</v>
      </c>
      <c r="I146" s="276">
        <v>20</v>
      </c>
      <c r="J146" s="276">
        <v>13</v>
      </c>
      <c r="K146" s="276">
        <v>3</v>
      </c>
      <c r="L146" s="276">
        <v>23</v>
      </c>
      <c r="M146" s="276">
        <v>70</v>
      </c>
      <c r="N146" s="276">
        <v>1</v>
      </c>
      <c r="O146" s="276">
        <v>28</v>
      </c>
      <c r="P146" s="276">
        <v>84</v>
      </c>
      <c r="Q146" s="276">
        <v>18</v>
      </c>
      <c r="R146" s="303"/>
      <c r="S146" s="303"/>
      <c r="T146" s="303"/>
      <c r="U146" s="303"/>
      <c r="V146" s="288">
        <f t="shared" si="47"/>
        <v>9.3333333333333339</v>
      </c>
      <c r="W146" s="288">
        <f t="shared" si="48"/>
        <v>12</v>
      </c>
      <c r="X146" s="288">
        <f t="shared" si="49"/>
        <v>31.333333333333332</v>
      </c>
      <c r="Y146" s="289">
        <f t="shared" si="50"/>
        <v>43.333333333333336</v>
      </c>
      <c r="Z146" s="898"/>
      <c r="AA146" s="879"/>
      <c r="AB146" s="879"/>
      <c r="AC146" s="879"/>
      <c r="AD146" s="879"/>
      <c r="AE146" s="879"/>
      <c r="AF146" s="879"/>
      <c r="AG146" s="879"/>
      <c r="AH146" s="879"/>
      <c r="AI146" s="883"/>
      <c r="AJ146" s="883"/>
    </row>
    <row r="147" spans="1:36" ht="18.75" x14ac:dyDescent="0.25">
      <c r="A147" s="886"/>
      <c r="B147" s="889"/>
      <c r="C147" s="892"/>
      <c r="D147" s="895"/>
      <c r="E147" s="280" t="s">
        <v>656</v>
      </c>
      <c r="F147" s="280">
        <v>5</v>
      </c>
      <c r="G147" s="280"/>
      <c r="H147" s="280"/>
      <c r="I147" s="280">
        <v>12</v>
      </c>
      <c r="J147" s="280"/>
      <c r="K147" s="280"/>
      <c r="L147" s="280">
        <v>3</v>
      </c>
      <c r="M147" s="280"/>
      <c r="N147" s="280"/>
      <c r="O147" s="280">
        <v>4</v>
      </c>
      <c r="P147" s="280"/>
      <c r="Q147" s="280"/>
      <c r="R147" s="292"/>
      <c r="S147" s="292"/>
      <c r="T147" s="292"/>
      <c r="U147" s="292"/>
      <c r="V147" s="288">
        <f t="shared" si="47"/>
        <v>5</v>
      </c>
      <c r="W147" s="288">
        <f t="shared" si="48"/>
        <v>12</v>
      </c>
      <c r="X147" s="288">
        <f t="shared" si="49"/>
        <v>3</v>
      </c>
      <c r="Y147" s="289">
        <f t="shared" si="50"/>
        <v>4</v>
      </c>
      <c r="Z147" s="898"/>
      <c r="AA147" s="879"/>
      <c r="AB147" s="879"/>
      <c r="AC147" s="879"/>
      <c r="AD147" s="879"/>
      <c r="AE147" s="879"/>
      <c r="AF147" s="879"/>
      <c r="AG147" s="879"/>
      <c r="AH147" s="879"/>
      <c r="AI147" s="883"/>
      <c r="AJ147" s="883"/>
    </row>
    <row r="148" spans="1:36" ht="18.75" x14ac:dyDescent="0.25">
      <c r="A148" s="886"/>
      <c r="B148" s="889"/>
      <c r="C148" s="892"/>
      <c r="D148" s="895"/>
      <c r="E148" s="276" t="s">
        <v>657</v>
      </c>
      <c r="F148" s="276"/>
      <c r="G148" s="276"/>
      <c r="H148" s="276">
        <v>5</v>
      </c>
      <c r="I148" s="276"/>
      <c r="J148" s="276"/>
      <c r="K148" s="276">
        <v>9</v>
      </c>
      <c r="L148" s="276"/>
      <c r="M148" s="276"/>
      <c r="N148" s="276">
        <v>12</v>
      </c>
      <c r="O148" s="276"/>
      <c r="P148" s="276"/>
      <c r="Q148" s="276">
        <v>13</v>
      </c>
      <c r="R148" s="303"/>
      <c r="S148" s="303"/>
      <c r="T148" s="303"/>
      <c r="U148" s="303"/>
      <c r="V148" s="288">
        <f t="shared" si="47"/>
        <v>5</v>
      </c>
      <c r="W148" s="288">
        <f t="shared" si="48"/>
        <v>9</v>
      </c>
      <c r="X148" s="288">
        <f t="shared" si="49"/>
        <v>12</v>
      </c>
      <c r="Y148" s="289">
        <f t="shared" si="50"/>
        <v>13</v>
      </c>
      <c r="Z148" s="898"/>
      <c r="AA148" s="879"/>
      <c r="AB148" s="879"/>
      <c r="AC148" s="879"/>
      <c r="AD148" s="879"/>
      <c r="AE148" s="879"/>
      <c r="AF148" s="879"/>
      <c r="AG148" s="879"/>
      <c r="AH148" s="879"/>
      <c r="AI148" s="883"/>
      <c r="AJ148" s="883"/>
    </row>
    <row r="149" spans="1:36" ht="18.75" x14ac:dyDescent="0.25">
      <c r="A149" s="886"/>
      <c r="B149" s="889"/>
      <c r="C149" s="892"/>
      <c r="D149" s="895"/>
      <c r="E149" s="280" t="s">
        <v>658</v>
      </c>
      <c r="F149" s="280">
        <v>16</v>
      </c>
      <c r="G149" s="280">
        <v>19</v>
      </c>
      <c r="H149" s="280">
        <v>6</v>
      </c>
      <c r="I149" s="280">
        <v>20</v>
      </c>
      <c r="J149" s="280">
        <v>15</v>
      </c>
      <c r="K149" s="280">
        <v>23</v>
      </c>
      <c r="L149" s="280">
        <v>10</v>
      </c>
      <c r="M149" s="280">
        <v>8</v>
      </c>
      <c r="N149" s="280">
        <v>6</v>
      </c>
      <c r="O149" s="280">
        <v>20</v>
      </c>
      <c r="P149" s="280">
        <v>11</v>
      </c>
      <c r="Q149" s="280">
        <v>22</v>
      </c>
      <c r="R149" s="292"/>
      <c r="S149" s="292"/>
      <c r="T149" s="292"/>
      <c r="U149" s="292"/>
      <c r="V149" s="288">
        <f t="shared" si="47"/>
        <v>13.666666666666666</v>
      </c>
      <c r="W149" s="288">
        <f t="shared" si="48"/>
        <v>19.333333333333332</v>
      </c>
      <c r="X149" s="288">
        <f t="shared" si="49"/>
        <v>8</v>
      </c>
      <c r="Y149" s="289">
        <f t="shared" si="50"/>
        <v>17.666666666666668</v>
      </c>
      <c r="Z149" s="898"/>
      <c r="AA149" s="879"/>
      <c r="AB149" s="879"/>
      <c r="AC149" s="879"/>
      <c r="AD149" s="879"/>
      <c r="AE149" s="879"/>
      <c r="AF149" s="879"/>
      <c r="AG149" s="879"/>
      <c r="AH149" s="879"/>
      <c r="AI149" s="883"/>
      <c r="AJ149" s="883"/>
    </row>
    <row r="150" spans="1:36" ht="19.5" thickBot="1" x14ac:dyDescent="0.3">
      <c r="A150" s="887"/>
      <c r="B150" s="890"/>
      <c r="C150" s="893"/>
      <c r="D150" s="896"/>
      <c r="E150" s="282" t="s">
        <v>659</v>
      </c>
      <c r="F150" s="282">
        <v>18</v>
      </c>
      <c r="G150" s="282">
        <v>2</v>
      </c>
      <c r="H150" s="282">
        <v>3</v>
      </c>
      <c r="I150" s="282">
        <v>15</v>
      </c>
      <c r="J150" s="282">
        <v>3</v>
      </c>
      <c r="K150" s="282">
        <v>6</v>
      </c>
      <c r="L150" s="282">
        <v>22</v>
      </c>
      <c r="M150" s="282">
        <v>2</v>
      </c>
      <c r="N150" s="282">
        <v>2</v>
      </c>
      <c r="O150" s="282">
        <v>13</v>
      </c>
      <c r="P150" s="282">
        <v>5</v>
      </c>
      <c r="Q150" s="282">
        <v>5</v>
      </c>
      <c r="R150" s="293"/>
      <c r="S150" s="293"/>
      <c r="T150" s="293"/>
      <c r="U150" s="293"/>
      <c r="V150" s="294">
        <f t="shared" si="47"/>
        <v>7.666666666666667</v>
      </c>
      <c r="W150" s="294">
        <f t="shared" si="48"/>
        <v>8</v>
      </c>
      <c r="X150" s="294">
        <f t="shared" si="49"/>
        <v>8.6666666666666661</v>
      </c>
      <c r="Y150" s="295">
        <f t="shared" si="50"/>
        <v>7.666666666666667</v>
      </c>
      <c r="Z150" s="899"/>
      <c r="AA150" s="880"/>
      <c r="AB150" s="880"/>
      <c r="AC150" s="880"/>
      <c r="AD150" s="880"/>
      <c r="AE150" s="880"/>
      <c r="AF150" s="880"/>
      <c r="AG150" s="880"/>
      <c r="AH150" s="880"/>
      <c r="AI150" s="884"/>
      <c r="AJ150" s="884"/>
    </row>
    <row r="151" spans="1:36" ht="18.75" x14ac:dyDescent="0.25">
      <c r="A151" s="885">
        <v>20</v>
      </c>
      <c r="B151" s="888" t="s">
        <v>285</v>
      </c>
      <c r="C151" s="900">
        <v>100</v>
      </c>
      <c r="D151" s="894">
        <f>100*0.9</f>
        <v>90</v>
      </c>
      <c r="E151" s="273" t="s">
        <v>196</v>
      </c>
      <c r="F151" s="273">
        <v>8</v>
      </c>
      <c r="G151" s="273">
        <v>6</v>
      </c>
      <c r="H151" s="273">
        <v>16</v>
      </c>
      <c r="I151" s="273">
        <v>11</v>
      </c>
      <c r="J151" s="273">
        <v>4</v>
      </c>
      <c r="K151" s="273">
        <v>11</v>
      </c>
      <c r="L151" s="273">
        <v>26</v>
      </c>
      <c r="M151" s="273">
        <v>18</v>
      </c>
      <c r="N151" s="273">
        <v>19</v>
      </c>
      <c r="O151" s="273">
        <v>24</v>
      </c>
      <c r="P151" s="273">
        <v>16</v>
      </c>
      <c r="Q151" s="273">
        <v>15</v>
      </c>
      <c r="R151" s="306">
        <v>385</v>
      </c>
      <c r="S151" s="306">
        <v>385</v>
      </c>
      <c r="T151" s="306">
        <v>390</v>
      </c>
      <c r="U151" s="306">
        <v>390</v>
      </c>
      <c r="V151" s="286">
        <f t="shared" si="47"/>
        <v>10</v>
      </c>
      <c r="W151" s="286">
        <f t="shared" si="48"/>
        <v>8.6666666666666661</v>
      </c>
      <c r="X151" s="286">
        <f t="shared" si="49"/>
        <v>21</v>
      </c>
      <c r="Y151" s="287">
        <f t="shared" si="50"/>
        <v>18.333333333333332</v>
      </c>
      <c r="Z151" s="897">
        <f>SUM(V151:V152)</f>
        <v>10</v>
      </c>
      <c r="AA151" s="881">
        <f>SUM(W151:W152)</f>
        <v>8.6666666666666661</v>
      </c>
      <c r="AB151" s="881">
        <f>SUM(X151:X152)</f>
        <v>21</v>
      </c>
      <c r="AC151" s="881">
        <f>SUM(Y151:Y152)</f>
        <v>18.333333333333332</v>
      </c>
      <c r="AD151" s="878">
        <f t="shared" ref="AD151:AG151" si="51">Z151*0.38*0.9*SQRT(3)</f>
        <v>5.9236137618855595</v>
      </c>
      <c r="AE151" s="878">
        <f t="shared" si="51"/>
        <v>5.1337985936341521</v>
      </c>
      <c r="AF151" s="878">
        <f t="shared" si="51"/>
        <v>12.439588899959677</v>
      </c>
      <c r="AG151" s="878">
        <f t="shared" si="51"/>
        <v>10.859958563456859</v>
      </c>
      <c r="AH151" s="881">
        <f>MAX(Z151:AC152)</f>
        <v>21</v>
      </c>
      <c r="AI151" s="882">
        <f t="shared" ref="AI151" si="52">AH151*0.38*0.9*SQRT(3)</f>
        <v>12.439588899959677</v>
      </c>
      <c r="AJ151" s="882">
        <f>D151-AI151</f>
        <v>77.560411100040326</v>
      </c>
    </row>
    <row r="152" spans="1:36" ht="19.5" thickBot="1" x14ac:dyDescent="0.3">
      <c r="A152" s="887"/>
      <c r="B152" s="890"/>
      <c r="C152" s="902"/>
      <c r="D152" s="896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93"/>
      <c r="S152" s="293"/>
      <c r="T152" s="293"/>
      <c r="U152" s="293"/>
      <c r="V152" s="294">
        <f t="shared" si="47"/>
        <v>0</v>
      </c>
      <c r="W152" s="294">
        <f t="shared" si="48"/>
        <v>0</v>
      </c>
      <c r="X152" s="294">
        <f t="shared" si="49"/>
        <v>0</v>
      </c>
      <c r="Y152" s="295">
        <f t="shared" si="50"/>
        <v>0</v>
      </c>
      <c r="Z152" s="899"/>
      <c r="AA152" s="880"/>
      <c r="AB152" s="880"/>
      <c r="AC152" s="880"/>
      <c r="AD152" s="880"/>
      <c r="AE152" s="880"/>
      <c r="AF152" s="880"/>
      <c r="AG152" s="880"/>
      <c r="AH152" s="880"/>
      <c r="AI152" s="884"/>
      <c r="AJ152" s="884"/>
    </row>
    <row r="153" spans="1:36" ht="18.75" x14ac:dyDescent="0.25">
      <c r="A153" s="885">
        <v>21</v>
      </c>
      <c r="B153" s="888" t="s">
        <v>295</v>
      </c>
      <c r="C153" s="900">
        <v>160</v>
      </c>
      <c r="D153" s="894">
        <f>160*0.9</f>
        <v>144</v>
      </c>
      <c r="E153" s="273" t="s">
        <v>678</v>
      </c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306"/>
      <c r="S153" s="306"/>
      <c r="T153" s="306"/>
      <c r="U153" s="306"/>
      <c r="V153" s="286">
        <f t="shared" si="47"/>
        <v>0</v>
      </c>
      <c r="W153" s="286">
        <f t="shared" si="48"/>
        <v>0</v>
      </c>
      <c r="X153" s="286">
        <f t="shared" si="49"/>
        <v>0</v>
      </c>
      <c r="Y153" s="287">
        <f t="shared" si="50"/>
        <v>0</v>
      </c>
      <c r="Z153" s="897">
        <f>SUM(V153:V154)</f>
        <v>0</v>
      </c>
      <c r="AA153" s="881">
        <f>SUM(W153:W154)</f>
        <v>0</v>
      </c>
      <c r="AB153" s="881">
        <f>SUM(X153:X154)</f>
        <v>0</v>
      </c>
      <c r="AC153" s="881">
        <f>SUM(Y153:Y154)</f>
        <v>0</v>
      </c>
      <c r="AD153" s="878">
        <f t="shared" ref="AD153:AG153" si="53">Z153*0.38*0.9*SQRT(3)</f>
        <v>0</v>
      </c>
      <c r="AE153" s="878">
        <f t="shared" si="53"/>
        <v>0</v>
      </c>
      <c r="AF153" s="878">
        <f t="shared" si="53"/>
        <v>0</v>
      </c>
      <c r="AG153" s="878">
        <f t="shared" si="53"/>
        <v>0</v>
      </c>
      <c r="AH153" s="881">
        <f>MAX(Z153:AC154)</f>
        <v>0</v>
      </c>
      <c r="AI153" s="882">
        <f t="shared" ref="AI153" si="54">AH153*0.38*0.9*SQRT(3)</f>
        <v>0</v>
      </c>
      <c r="AJ153" s="882">
        <f>D153-AI153</f>
        <v>144</v>
      </c>
    </row>
    <row r="154" spans="1:36" ht="19.5" thickBot="1" x14ac:dyDescent="0.3">
      <c r="A154" s="887"/>
      <c r="B154" s="890"/>
      <c r="C154" s="902"/>
      <c r="D154" s="896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93"/>
      <c r="S154" s="293"/>
      <c r="T154" s="293"/>
      <c r="U154" s="293"/>
      <c r="V154" s="294">
        <f t="shared" si="47"/>
        <v>0</v>
      </c>
      <c r="W154" s="294">
        <f t="shared" si="48"/>
        <v>0</v>
      </c>
      <c r="X154" s="294">
        <f t="shared" si="49"/>
        <v>0</v>
      </c>
      <c r="Y154" s="295">
        <f t="shared" si="50"/>
        <v>0</v>
      </c>
      <c r="Z154" s="899"/>
      <c r="AA154" s="880"/>
      <c r="AB154" s="880"/>
      <c r="AC154" s="880"/>
      <c r="AD154" s="880"/>
      <c r="AE154" s="880"/>
      <c r="AF154" s="880"/>
      <c r="AG154" s="880"/>
      <c r="AH154" s="880"/>
      <c r="AI154" s="884"/>
      <c r="AJ154" s="884"/>
    </row>
    <row r="155" spans="1:36" ht="18.75" x14ac:dyDescent="0.25">
      <c r="A155" s="885">
        <v>22</v>
      </c>
      <c r="B155" s="888" t="s">
        <v>577</v>
      </c>
      <c r="C155" s="900">
        <v>100</v>
      </c>
      <c r="D155" s="894">
        <f>100*0.9</f>
        <v>90</v>
      </c>
      <c r="E155" s="273" t="s">
        <v>660</v>
      </c>
      <c r="F155" s="273">
        <v>1</v>
      </c>
      <c r="G155" s="273">
        <v>10</v>
      </c>
      <c r="H155" s="273">
        <v>1</v>
      </c>
      <c r="I155" s="273">
        <v>0</v>
      </c>
      <c r="J155" s="273">
        <v>1</v>
      </c>
      <c r="K155" s="273">
        <v>0</v>
      </c>
      <c r="L155" s="273">
        <v>1</v>
      </c>
      <c r="M155" s="273">
        <v>11</v>
      </c>
      <c r="N155" s="273">
        <v>0</v>
      </c>
      <c r="O155" s="273">
        <v>1</v>
      </c>
      <c r="P155" s="273">
        <v>13</v>
      </c>
      <c r="Q155" s="273">
        <v>0</v>
      </c>
      <c r="R155" s="306">
        <v>378</v>
      </c>
      <c r="S155" s="306">
        <v>378</v>
      </c>
      <c r="T155" s="306">
        <v>412</v>
      </c>
      <c r="U155" s="306">
        <v>412</v>
      </c>
      <c r="V155" s="286">
        <f t="shared" si="47"/>
        <v>4</v>
      </c>
      <c r="W155" s="286">
        <f t="shared" si="48"/>
        <v>1</v>
      </c>
      <c r="X155" s="286">
        <f t="shared" si="49"/>
        <v>6</v>
      </c>
      <c r="Y155" s="287">
        <f t="shared" si="50"/>
        <v>7</v>
      </c>
      <c r="Z155" s="897">
        <f>SUM(V155:V159)</f>
        <v>20</v>
      </c>
      <c r="AA155" s="881">
        <f>SUM(W155:W159)</f>
        <v>18.666666666666668</v>
      </c>
      <c r="AB155" s="881">
        <f>SUM(X155:X159)</f>
        <v>24.5</v>
      </c>
      <c r="AC155" s="881">
        <f>SUM(Y155:Y159)</f>
        <v>11.5</v>
      </c>
      <c r="AD155" s="878">
        <f t="shared" ref="AD155:AG155" si="55">Z155*0.38*0.9*SQRT(3)</f>
        <v>11.847227523771119</v>
      </c>
      <c r="AE155" s="878">
        <f t="shared" si="55"/>
        <v>11.057412355519713</v>
      </c>
      <c r="AF155" s="878">
        <f t="shared" si="55"/>
        <v>14.512853716619624</v>
      </c>
      <c r="AG155" s="878">
        <f t="shared" si="55"/>
        <v>6.8121558261683948</v>
      </c>
      <c r="AH155" s="881">
        <f>MAX(Z155:AC159)</f>
        <v>24.5</v>
      </c>
      <c r="AI155" s="882">
        <f t="shared" ref="AI155" si="56">AH155*0.38*0.9*SQRT(3)</f>
        <v>14.512853716619624</v>
      </c>
      <c r="AJ155" s="882">
        <f>D155-AI155</f>
        <v>75.487146283380383</v>
      </c>
    </row>
    <row r="156" spans="1:36" ht="18.75" x14ac:dyDescent="0.25">
      <c r="A156" s="886"/>
      <c r="B156" s="889"/>
      <c r="C156" s="901"/>
      <c r="D156" s="895"/>
      <c r="E156" s="276" t="s">
        <v>623</v>
      </c>
      <c r="F156" s="276">
        <v>0</v>
      </c>
      <c r="G156" s="276">
        <v>0</v>
      </c>
      <c r="H156" s="276">
        <v>0</v>
      </c>
      <c r="I156" s="276">
        <v>0</v>
      </c>
      <c r="J156" s="276">
        <v>0</v>
      </c>
      <c r="K156" s="276">
        <v>0</v>
      </c>
      <c r="L156" s="276">
        <v>0</v>
      </c>
      <c r="M156" s="276">
        <v>0</v>
      </c>
      <c r="N156" s="276">
        <v>0</v>
      </c>
      <c r="O156" s="276">
        <v>0</v>
      </c>
      <c r="P156" s="276">
        <v>0</v>
      </c>
      <c r="Q156" s="276">
        <v>0</v>
      </c>
      <c r="R156" s="303"/>
      <c r="S156" s="303"/>
      <c r="T156" s="303"/>
      <c r="U156" s="303"/>
      <c r="V156" s="288">
        <f t="shared" si="47"/>
        <v>0</v>
      </c>
      <c r="W156" s="288">
        <f t="shared" si="48"/>
        <v>0</v>
      </c>
      <c r="X156" s="288">
        <f t="shared" si="49"/>
        <v>0</v>
      </c>
      <c r="Y156" s="289">
        <f t="shared" si="50"/>
        <v>0</v>
      </c>
      <c r="Z156" s="898"/>
      <c r="AA156" s="879"/>
      <c r="AB156" s="879"/>
      <c r="AC156" s="879"/>
      <c r="AD156" s="879"/>
      <c r="AE156" s="879"/>
      <c r="AF156" s="879"/>
      <c r="AG156" s="879"/>
      <c r="AH156" s="879"/>
      <c r="AI156" s="883"/>
      <c r="AJ156" s="883"/>
    </row>
    <row r="157" spans="1:36" ht="18.75" x14ac:dyDescent="0.25">
      <c r="A157" s="886"/>
      <c r="B157" s="889"/>
      <c r="C157" s="901"/>
      <c r="D157" s="895"/>
      <c r="E157" s="280" t="s">
        <v>661</v>
      </c>
      <c r="F157" s="280">
        <v>7</v>
      </c>
      <c r="G157" s="280">
        <v>32</v>
      </c>
      <c r="H157" s="280">
        <v>9</v>
      </c>
      <c r="I157" s="280">
        <v>5</v>
      </c>
      <c r="J157" s="280">
        <v>25</v>
      </c>
      <c r="K157" s="280">
        <v>23</v>
      </c>
      <c r="L157" s="280">
        <v>0</v>
      </c>
      <c r="M157" s="280">
        <v>6</v>
      </c>
      <c r="N157" s="280">
        <v>3</v>
      </c>
      <c r="O157" s="280">
        <v>0</v>
      </c>
      <c r="P157" s="280">
        <v>6</v>
      </c>
      <c r="Q157" s="280">
        <v>3</v>
      </c>
      <c r="R157" s="292"/>
      <c r="S157" s="292"/>
      <c r="T157" s="292"/>
      <c r="U157" s="292"/>
      <c r="V157" s="288">
        <f t="shared" si="47"/>
        <v>16</v>
      </c>
      <c r="W157" s="288">
        <f t="shared" si="48"/>
        <v>17.666666666666668</v>
      </c>
      <c r="X157" s="288">
        <f t="shared" si="49"/>
        <v>4.5</v>
      </c>
      <c r="Y157" s="289">
        <f t="shared" si="50"/>
        <v>4.5</v>
      </c>
      <c r="Z157" s="898"/>
      <c r="AA157" s="879"/>
      <c r="AB157" s="879"/>
      <c r="AC157" s="879"/>
      <c r="AD157" s="879"/>
      <c r="AE157" s="879"/>
      <c r="AF157" s="879"/>
      <c r="AG157" s="879"/>
      <c r="AH157" s="879"/>
      <c r="AI157" s="883"/>
      <c r="AJ157" s="883"/>
    </row>
    <row r="158" spans="1:36" ht="18.75" x14ac:dyDescent="0.25">
      <c r="A158" s="886"/>
      <c r="B158" s="889"/>
      <c r="C158" s="901"/>
      <c r="D158" s="895"/>
      <c r="E158" s="276" t="s">
        <v>1089</v>
      </c>
      <c r="F158" s="276"/>
      <c r="G158" s="276"/>
      <c r="H158" s="276"/>
      <c r="I158" s="276"/>
      <c r="J158" s="276"/>
      <c r="K158" s="276"/>
      <c r="L158" s="276">
        <v>14</v>
      </c>
      <c r="M158" s="276">
        <v>14</v>
      </c>
      <c r="N158" s="276">
        <v>14</v>
      </c>
      <c r="O158" s="276">
        <v>0</v>
      </c>
      <c r="P158" s="276">
        <v>0</v>
      </c>
      <c r="Q158" s="276">
        <v>0</v>
      </c>
      <c r="R158" s="303"/>
      <c r="S158" s="303"/>
      <c r="T158" s="303"/>
      <c r="U158" s="303"/>
      <c r="V158" s="288">
        <f t="shared" si="47"/>
        <v>0</v>
      </c>
      <c r="W158" s="288">
        <f t="shared" si="48"/>
        <v>0</v>
      </c>
      <c r="X158" s="288">
        <f t="shared" si="49"/>
        <v>14</v>
      </c>
      <c r="Y158" s="289">
        <f t="shared" si="50"/>
        <v>0</v>
      </c>
      <c r="Z158" s="898"/>
      <c r="AA158" s="879"/>
      <c r="AB158" s="879"/>
      <c r="AC158" s="879"/>
      <c r="AD158" s="879"/>
      <c r="AE158" s="879"/>
      <c r="AF158" s="879"/>
      <c r="AG158" s="879"/>
      <c r="AH158" s="879"/>
      <c r="AI158" s="883"/>
      <c r="AJ158" s="883"/>
    </row>
    <row r="159" spans="1:36" ht="19.5" thickBot="1" x14ac:dyDescent="0.3">
      <c r="A159" s="887"/>
      <c r="B159" s="890"/>
      <c r="C159" s="902"/>
      <c r="D159" s="896"/>
      <c r="E159" s="282"/>
      <c r="F159" s="28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93"/>
      <c r="S159" s="293"/>
      <c r="T159" s="293"/>
      <c r="U159" s="293"/>
      <c r="V159" s="294">
        <f t="shared" si="47"/>
        <v>0</v>
      </c>
      <c r="W159" s="294">
        <f t="shared" si="48"/>
        <v>0</v>
      </c>
      <c r="X159" s="294">
        <f t="shared" si="49"/>
        <v>0</v>
      </c>
      <c r="Y159" s="295">
        <f t="shared" si="50"/>
        <v>0</v>
      </c>
      <c r="Z159" s="899"/>
      <c r="AA159" s="880"/>
      <c r="AB159" s="880"/>
      <c r="AC159" s="880"/>
      <c r="AD159" s="880"/>
      <c r="AE159" s="880"/>
      <c r="AF159" s="880"/>
      <c r="AG159" s="880"/>
      <c r="AH159" s="880"/>
      <c r="AI159" s="884"/>
      <c r="AJ159" s="884"/>
    </row>
    <row r="160" spans="1:36" ht="18.75" x14ac:dyDescent="0.25">
      <c r="A160" s="885">
        <v>23</v>
      </c>
      <c r="B160" s="888" t="s">
        <v>558</v>
      </c>
      <c r="C160" s="900">
        <v>400</v>
      </c>
      <c r="D160" s="894">
        <f>400*0.9</f>
        <v>360</v>
      </c>
      <c r="E160" s="273" t="s">
        <v>662</v>
      </c>
      <c r="F160" s="273">
        <v>50</v>
      </c>
      <c r="G160" s="273">
        <v>80</v>
      </c>
      <c r="H160" s="273">
        <v>80</v>
      </c>
      <c r="I160" s="273">
        <v>48</v>
      </c>
      <c r="J160" s="273">
        <v>80</v>
      </c>
      <c r="K160" s="273">
        <v>64</v>
      </c>
      <c r="L160" s="273">
        <v>0</v>
      </c>
      <c r="M160" s="273">
        <v>4</v>
      </c>
      <c r="N160" s="273">
        <v>0</v>
      </c>
      <c r="O160" s="273">
        <v>0</v>
      </c>
      <c r="P160" s="273">
        <v>2</v>
      </c>
      <c r="Q160" s="273">
        <v>0</v>
      </c>
      <c r="R160" s="306">
        <v>357</v>
      </c>
      <c r="S160" s="306">
        <v>354</v>
      </c>
      <c r="T160" s="306">
        <v>396</v>
      </c>
      <c r="U160" s="306">
        <v>400</v>
      </c>
      <c r="V160" s="286">
        <f t="shared" si="47"/>
        <v>70</v>
      </c>
      <c r="W160" s="286">
        <f t="shared" si="48"/>
        <v>64</v>
      </c>
      <c r="X160" s="286">
        <f t="shared" si="49"/>
        <v>4</v>
      </c>
      <c r="Y160" s="287">
        <f t="shared" si="50"/>
        <v>2</v>
      </c>
      <c r="Z160" s="897">
        <f>SUM(V160:V163)</f>
        <v>123.33333333333334</v>
      </c>
      <c r="AA160" s="881">
        <f>SUM(W160:W163)</f>
        <v>87</v>
      </c>
      <c r="AB160" s="881">
        <f>SUM(X160:X163)</f>
        <v>39</v>
      </c>
      <c r="AC160" s="881">
        <f>SUM(Y160:Y163)</f>
        <v>34</v>
      </c>
      <c r="AD160" s="878">
        <f t="shared" ref="AD160:AG160" si="57">Z160*0.38*0.9*SQRT(3)</f>
        <v>73.057903063255253</v>
      </c>
      <c r="AE160" s="878">
        <f t="shared" si="57"/>
        <v>51.535439728404377</v>
      </c>
      <c r="AF160" s="878">
        <f t="shared" si="57"/>
        <v>23.102093671353686</v>
      </c>
      <c r="AG160" s="878">
        <f t="shared" si="57"/>
        <v>20.140286790410904</v>
      </c>
      <c r="AH160" s="881">
        <f>MAX(Z160:AC163)</f>
        <v>123.33333333333334</v>
      </c>
      <c r="AI160" s="882">
        <f t="shared" ref="AI160" si="58">AH160*0.38*0.9*SQRT(3)</f>
        <v>73.057903063255253</v>
      </c>
      <c r="AJ160" s="882">
        <f>D160-AI160</f>
        <v>286.94209693674475</v>
      </c>
    </row>
    <row r="161" spans="1:36" ht="18.75" x14ac:dyDescent="0.25">
      <c r="A161" s="886"/>
      <c r="B161" s="889"/>
      <c r="C161" s="901"/>
      <c r="D161" s="895"/>
      <c r="E161" s="276" t="s">
        <v>663</v>
      </c>
      <c r="F161" s="276">
        <v>65</v>
      </c>
      <c r="G161" s="276">
        <v>65</v>
      </c>
      <c r="H161" s="276">
        <v>30</v>
      </c>
      <c r="I161" s="276">
        <v>34</v>
      </c>
      <c r="J161" s="276">
        <v>30</v>
      </c>
      <c r="K161" s="276">
        <v>5</v>
      </c>
      <c r="L161" s="276">
        <v>65</v>
      </c>
      <c r="M161" s="276">
        <v>22</v>
      </c>
      <c r="N161" s="276">
        <v>18</v>
      </c>
      <c r="O161" s="276">
        <v>20</v>
      </c>
      <c r="P161" s="276">
        <v>6</v>
      </c>
      <c r="Q161" s="276">
        <v>70</v>
      </c>
      <c r="R161" s="303"/>
      <c r="S161" s="303"/>
      <c r="T161" s="303"/>
      <c r="U161" s="303"/>
      <c r="V161" s="288">
        <f t="shared" si="47"/>
        <v>53.333333333333336</v>
      </c>
      <c r="W161" s="288">
        <f t="shared" si="48"/>
        <v>23</v>
      </c>
      <c r="X161" s="288">
        <f t="shared" si="49"/>
        <v>35</v>
      </c>
      <c r="Y161" s="289">
        <f t="shared" si="50"/>
        <v>32</v>
      </c>
      <c r="Z161" s="898"/>
      <c r="AA161" s="879"/>
      <c r="AB161" s="879"/>
      <c r="AC161" s="879"/>
      <c r="AD161" s="879"/>
      <c r="AE161" s="879"/>
      <c r="AF161" s="879"/>
      <c r="AG161" s="879"/>
      <c r="AH161" s="879"/>
      <c r="AI161" s="883"/>
      <c r="AJ161" s="883"/>
    </row>
    <row r="162" spans="1:36" ht="18.75" x14ac:dyDescent="0.25">
      <c r="A162" s="886"/>
      <c r="B162" s="889"/>
      <c r="C162" s="901"/>
      <c r="D162" s="895"/>
      <c r="E162" s="280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92"/>
      <c r="S162" s="292"/>
      <c r="T162" s="292"/>
      <c r="U162" s="292"/>
      <c r="V162" s="288">
        <f t="shared" si="47"/>
        <v>0</v>
      </c>
      <c r="W162" s="288">
        <f t="shared" si="48"/>
        <v>0</v>
      </c>
      <c r="X162" s="288">
        <f t="shared" si="49"/>
        <v>0</v>
      </c>
      <c r="Y162" s="289">
        <f t="shared" si="50"/>
        <v>0</v>
      </c>
      <c r="Z162" s="898"/>
      <c r="AA162" s="879"/>
      <c r="AB162" s="879"/>
      <c r="AC162" s="879"/>
      <c r="AD162" s="879"/>
      <c r="AE162" s="879"/>
      <c r="AF162" s="879"/>
      <c r="AG162" s="879"/>
      <c r="AH162" s="879"/>
      <c r="AI162" s="883"/>
      <c r="AJ162" s="883"/>
    </row>
    <row r="163" spans="1:36" ht="19.5" thickBot="1" x14ac:dyDescent="0.3">
      <c r="A163" s="887"/>
      <c r="B163" s="890"/>
      <c r="C163" s="902"/>
      <c r="D163" s="896"/>
      <c r="E163" s="282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93"/>
      <c r="S163" s="293"/>
      <c r="T163" s="293"/>
      <c r="U163" s="293"/>
      <c r="V163" s="294">
        <f t="shared" si="47"/>
        <v>0</v>
      </c>
      <c r="W163" s="294">
        <f t="shared" si="48"/>
        <v>0</v>
      </c>
      <c r="X163" s="294">
        <f t="shared" si="49"/>
        <v>0</v>
      </c>
      <c r="Y163" s="295">
        <f t="shared" si="50"/>
        <v>0</v>
      </c>
      <c r="Z163" s="899"/>
      <c r="AA163" s="880"/>
      <c r="AB163" s="880"/>
      <c r="AC163" s="880"/>
      <c r="AD163" s="880"/>
      <c r="AE163" s="880"/>
      <c r="AF163" s="880"/>
      <c r="AG163" s="880"/>
      <c r="AH163" s="880"/>
      <c r="AI163" s="884"/>
      <c r="AJ163" s="884"/>
    </row>
    <row r="164" spans="1:36" ht="18.75" x14ac:dyDescent="0.25">
      <c r="A164" s="885">
        <v>24</v>
      </c>
      <c r="B164" s="888" t="s">
        <v>567</v>
      </c>
      <c r="C164" s="891">
        <v>400.4</v>
      </c>
      <c r="D164" s="894">
        <f>(400+400)*0.9</f>
        <v>720</v>
      </c>
      <c r="E164" s="273" t="s">
        <v>664</v>
      </c>
      <c r="F164" s="273">
        <v>15</v>
      </c>
      <c r="G164" s="273">
        <v>15</v>
      </c>
      <c r="H164" s="273">
        <v>9</v>
      </c>
      <c r="I164" s="273">
        <v>8</v>
      </c>
      <c r="J164" s="273">
        <v>2</v>
      </c>
      <c r="K164" s="273">
        <v>8</v>
      </c>
      <c r="L164" s="273">
        <v>3</v>
      </c>
      <c r="M164" s="273">
        <v>3</v>
      </c>
      <c r="N164" s="273">
        <v>5</v>
      </c>
      <c r="O164" s="273">
        <v>1</v>
      </c>
      <c r="P164" s="273">
        <v>3</v>
      </c>
      <c r="Q164" s="273">
        <v>3</v>
      </c>
      <c r="R164" s="304">
        <v>400</v>
      </c>
      <c r="S164" s="304">
        <v>402</v>
      </c>
      <c r="T164" s="304">
        <v>389</v>
      </c>
      <c r="U164" s="304">
        <v>398</v>
      </c>
      <c r="V164" s="286">
        <f t="shared" si="47"/>
        <v>13</v>
      </c>
      <c r="W164" s="286">
        <f t="shared" si="48"/>
        <v>6</v>
      </c>
      <c r="X164" s="286">
        <f t="shared" si="49"/>
        <v>3.6666666666666665</v>
      </c>
      <c r="Y164" s="287">
        <f t="shared" si="50"/>
        <v>2.3333333333333335</v>
      </c>
      <c r="Z164" s="897">
        <f>SUM(V164:V171)</f>
        <v>139.16666666666666</v>
      </c>
      <c r="AA164" s="881">
        <f>SUM(W164:W171)</f>
        <v>63.5</v>
      </c>
      <c r="AB164" s="881">
        <f>SUM(X164:X171)</f>
        <v>153.5</v>
      </c>
      <c r="AC164" s="881">
        <f>SUM(Y164:Y171)</f>
        <v>84</v>
      </c>
      <c r="AD164" s="878">
        <f t="shared" ref="AD164:AG164" si="59">Z164*0.38*0.9*SQRT(3)</f>
        <v>82.436958186240702</v>
      </c>
      <c r="AE164" s="878">
        <f t="shared" si="59"/>
        <v>37.614947387973302</v>
      </c>
      <c r="AF164" s="878">
        <f t="shared" si="59"/>
        <v>90.927471244943348</v>
      </c>
      <c r="AG164" s="878">
        <f t="shared" si="59"/>
        <v>49.758355599838708</v>
      </c>
      <c r="AH164" s="881">
        <f>MAX(Z164:AC171)</f>
        <v>153.5</v>
      </c>
      <c r="AI164" s="882">
        <f t="shared" ref="AI164" si="60">AH164*0.38*0.9*SQRT(3)</f>
        <v>90.927471244943348</v>
      </c>
      <c r="AJ164" s="882">
        <f>D164-AI164</f>
        <v>629.07252875505662</v>
      </c>
    </row>
    <row r="165" spans="1:36" ht="18.75" x14ac:dyDescent="0.25">
      <c r="A165" s="886"/>
      <c r="B165" s="889"/>
      <c r="C165" s="892"/>
      <c r="D165" s="895"/>
      <c r="E165" s="276" t="s">
        <v>665</v>
      </c>
      <c r="F165" s="276">
        <v>0</v>
      </c>
      <c r="G165" s="276">
        <v>0</v>
      </c>
      <c r="H165" s="276">
        <v>0</v>
      </c>
      <c r="I165" s="276">
        <v>0</v>
      </c>
      <c r="J165" s="276">
        <v>0</v>
      </c>
      <c r="K165" s="276">
        <v>0</v>
      </c>
      <c r="L165" s="276">
        <v>0</v>
      </c>
      <c r="M165" s="276">
        <v>0</v>
      </c>
      <c r="N165" s="276">
        <v>0</v>
      </c>
      <c r="O165" s="276">
        <v>0</v>
      </c>
      <c r="P165" s="276">
        <v>0</v>
      </c>
      <c r="Q165" s="276">
        <v>0</v>
      </c>
      <c r="R165" s="303"/>
      <c r="S165" s="303"/>
      <c r="T165" s="303"/>
      <c r="U165" s="303"/>
      <c r="V165" s="288">
        <f t="shared" si="47"/>
        <v>0</v>
      </c>
      <c r="W165" s="288">
        <f t="shared" si="48"/>
        <v>0</v>
      </c>
      <c r="X165" s="288">
        <f t="shared" si="49"/>
        <v>0</v>
      </c>
      <c r="Y165" s="289">
        <f t="shared" si="50"/>
        <v>0</v>
      </c>
      <c r="Z165" s="898"/>
      <c r="AA165" s="879"/>
      <c r="AB165" s="879"/>
      <c r="AC165" s="879"/>
      <c r="AD165" s="879"/>
      <c r="AE165" s="879"/>
      <c r="AF165" s="879"/>
      <c r="AG165" s="879"/>
      <c r="AH165" s="879"/>
      <c r="AI165" s="883"/>
      <c r="AJ165" s="883"/>
    </row>
    <row r="166" spans="1:36" ht="18.75" x14ac:dyDescent="0.25">
      <c r="A166" s="886"/>
      <c r="B166" s="889"/>
      <c r="C166" s="892"/>
      <c r="D166" s="895"/>
      <c r="E166" s="280" t="s">
        <v>666</v>
      </c>
      <c r="F166" s="280">
        <v>1</v>
      </c>
      <c r="G166" s="280">
        <v>0</v>
      </c>
      <c r="H166" s="280">
        <v>6</v>
      </c>
      <c r="I166" s="280">
        <v>0</v>
      </c>
      <c r="J166" s="280">
        <v>1</v>
      </c>
      <c r="K166" s="280">
        <v>6</v>
      </c>
      <c r="L166" s="280">
        <v>1</v>
      </c>
      <c r="M166" s="280">
        <v>1</v>
      </c>
      <c r="N166" s="280">
        <v>5</v>
      </c>
      <c r="O166" s="280">
        <v>6</v>
      </c>
      <c r="P166" s="280">
        <v>1</v>
      </c>
      <c r="Q166" s="280">
        <v>4</v>
      </c>
      <c r="R166" s="303"/>
      <c r="S166" s="303"/>
      <c r="T166" s="303"/>
      <c r="U166" s="303"/>
      <c r="V166" s="288">
        <f t="shared" si="47"/>
        <v>3.5</v>
      </c>
      <c r="W166" s="288">
        <f t="shared" si="48"/>
        <v>3.5</v>
      </c>
      <c r="X166" s="288">
        <f t="shared" si="49"/>
        <v>2.3333333333333335</v>
      </c>
      <c r="Y166" s="289">
        <f t="shared" si="50"/>
        <v>3.6666666666666665</v>
      </c>
      <c r="Z166" s="898"/>
      <c r="AA166" s="879"/>
      <c r="AB166" s="879"/>
      <c r="AC166" s="879"/>
      <c r="AD166" s="879"/>
      <c r="AE166" s="879"/>
      <c r="AF166" s="879"/>
      <c r="AG166" s="879"/>
      <c r="AH166" s="879"/>
      <c r="AI166" s="883"/>
      <c r="AJ166" s="883"/>
    </row>
    <row r="167" spans="1:36" ht="18.75" x14ac:dyDescent="0.25">
      <c r="A167" s="886"/>
      <c r="B167" s="889"/>
      <c r="C167" s="892"/>
      <c r="D167" s="895"/>
      <c r="E167" s="276" t="s">
        <v>667</v>
      </c>
      <c r="F167" s="276">
        <v>19</v>
      </c>
      <c r="G167" s="276">
        <v>13</v>
      </c>
      <c r="H167" s="276">
        <v>15</v>
      </c>
      <c r="I167" s="276">
        <v>7</v>
      </c>
      <c r="J167" s="276">
        <v>5</v>
      </c>
      <c r="K167" s="276">
        <v>11</v>
      </c>
      <c r="L167" s="276">
        <v>28</v>
      </c>
      <c r="M167" s="276">
        <v>29</v>
      </c>
      <c r="N167" s="276">
        <v>27</v>
      </c>
      <c r="O167" s="276">
        <v>16</v>
      </c>
      <c r="P167" s="276">
        <v>5</v>
      </c>
      <c r="Q167" s="276">
        <v>3</v>
      </c>
      <c r="R167" s="303"/>
      <c r="S167" s="303"/>
      <c r="T167" s="303"/>
      <c r="U167" s="303"/>
      <c r="V167" s="288">
        <f t="shared" si="47"/>
        <v>15.666666666666666</v>
      </c>
      <c r="W167" s="288">
        <f t="shared" si="48"/>
        <v>7.666666666666667</v>
      </c>
      <c r="X167" s="288">
        <f t="shared" si="49"/>
        <v>28</v>
      </c>
      <c r="Y167" s="289">
        <f t="shared" si="50"/>
        <v>8</v>
      </c>
      <c r="Z167" s="898"/>
      <c r="AA167" s="879"/>
      <c r="AB167" s="879"/>
      <c r="AC167" s="879"/>
      <c r="AD167" s="879"/>
      <c r="AE167" s="879"/>
      <c r="AF167" s="879"/>
      <c r="AG167" s="879"/>
      <c r="AH167" s="879"/>
      <c r="AI167" s="883"/>
      <c r="AJ167" s="883"/>
    </row>
    <row r="168" spans="1:36" ht="18.75" x14ac:dyDescent="0.25">
      <c r="A168" s="886"/>
      <c r="B168" s="889"/>
      <c r="C168" s="892"/>
      <c r="D168" s="895"/>
      <c r="E168" s="280" t="s">
        <v>668</v>
      </c>
      <c r="F168" s="280">
        <v>77</v>
      </c>
      <c r="G168" s="280">
        <v>62</v>
      </c>
      <c r="H168" s="280">
        <v>71</v>
      </c>
      <c r="I168" s="280">
        <v>13</v>
      </c>
      <c r="J168" s="280">
        <v>35</v>
      </c>
      <c r="K168" s="280">
        <v>21</v>
      </c>
      <c r="L168" s="280">
        <v>72</v>
      </c>
      <c r="M168" s="280">
        <v>58</v>
      </c>
      <c r="N168" s="280">
        <v>120</v>
      </c>
      <c r="O168" s="280">
        <v>42</v>
      </c>
      <c r="P168" s="280">
        <v>36</v>
      </c>
      <c r="Q168" s="280">
        <v>24</v>
      </c>
      <c r="R168" s="292"/>
      <c r="S168" s="292"/>
      <c r="T168" s="292"/>
      <c r="U168" s="292"/>
      <c r="V168" s="288">
        <f t="shared" si="47"/>
        <v>70</v>
      </c>
      <c r="W168" s="288">
        <f t="shared" si="48"/>
        <v>23</v>
      </c>
      <c r="X168" s="288">
        <f t="shared" si="49"/>
        <v>83.333333333333329</v>
      </c>
      <c r="Y168" s="289">
        <f t="shared" si="50"/>
        <v>34</v>
      </c>
      <c r="Z168" s="898"/>
      <c r="AA168" s="879"/>
      <c r="AB168" s="879"/>
      <c r="AC168" s="879"/>
      <c r="AD168" s="879"/>
      <c r="AE168" s="879"/>
      <c r="AF168" s="879"/>
      <c r="AG168" s="879"/>
      <c r="AH168" s="879"/>
      <c r="AI168" s="883"/>
      <c r="AJ168" s="883"/>
    </row>
    <row r="169" spans="1:36" ht="18.75" x14ac:dyDescent="0.25">
      <c r="A169" s="886"/>
      <c r="B169" s="889"/>
      <c r="C169" s="892"/>
      <c r="D169" s="895"/>
      <c r="E169" s="276" t="s">
        <v>669</v>
      </c>
      <c r="F169" s="276">
        <v>45</v>
      </c>
      <c r="G169" s="276">
        <v>21</v>
      </c>
      <c r="H169" s="276">
        <v>10</v>
      </c>
      <c r="I169" s="276">
        <v>14</v>
      </c>
      <c r="J169" s="276">
        <v>5</v>
      </c>
      <c r="K169" s="276">
        <v>1</v>
      </c>
      <c r="L169" s="276">
        <v>27</v>
      </c>
      <c r="M169" s="276">
        <v>26</v>
      </c>
      <c r="N169" s="276">
        <v>3</v>
      </c>
      <c r="O169" s="276">
        <v>18</v>
      </c>
      <c r="P169" s="276">
        <v>12</v>
      </c>
      <c r="Q169" s="276">
        <v>1</v>
      </c>
      <c r="R169" s="303"/>
      <c r="S169" s="303"/>
      <c r="T169" s="303"/>
      <c r="U169" s="303"/>
      <c r="V169" s="288">
        <f t="shared" si="47"/>
        <v>25.333333333333332</v>
      </c>
      <c r="W169" s="288">
        <f t="shared" si="48"/>
        <v>6.666666666666667</v>
      </c>
      <c r="X169" s="288">
        <f t="shared" si="49"/>
        <v>18.666666666666668</v>
      </c>
      <c r="Y169" s="289">
        <f t="shared" si="50"/>
        <v>10.333333333333334</v>
      </c>
      <c r="Z169" s="898"/>
      <c r="AA169" s="879"/>
      <c r="AB169" s="879"/>
      <c r="AC169" s="879"/>
      <c r="AD169" s="879"/>
      <c r="AE169" s="879"/>
      <c r="AF169" s="879"/>
      <c r="AG169" s="879"/>
      <c r="AH169" s="879"/>
      <c r="AI169" s="883"/>
      <c r="AJ169" s="883"/>
    </row>
    <row r="170" spans="1:36" ht="18.75" x14ac:dyDescent="0.25">
      <c r="A170" s="886"/>
      <c r="B170" s="889"/>
      <c r="C170" s="892"/>
      <c r="D170" s="895"/>
      <c r="E170" s="280" t="s">
        <v>670</v>
      </c>
      <c r="F170" s="280">
        <v>26</v>
      </c>
      <c r="G170" s="280">
        <v>7</v>
      </c>
      <c r="H170" s="280">
        <v>2</v>
      </c>
      <c r="I170" s="280">
        <v>38</v>
      </c>
      <c r="J170" s="280">
        <v>11</v>
      </c>
      <c r="K170" s="280">
        <v>1</v>
      </c>
      <c r="L170" s="280">
        <v>27</v>
      </c>
      <c r="M170" s="280">
        <v>8</v>
      </c>
      <c r="N170" s="280">
        <v>0</v>
      </c>
      <c r="O170" s="280">
        <v>45</v>
      </c>
      <c r="P170" s="280">
        <v>30</v>
      </c>
      <c r="Q170" s="280">
        <v>2</v>
      </c>
      <c r="R170" s="292"/>
      <c r="S170" s="292"/>
      <c r="T170" s="292"/>
      <c r="U170" s="292"/>
      <c r="V170" s="288">
        <f t="shared" si="47"/>
        <v>11.666666666666666</v>
      </c>
      <c r="W170" s="288">
        <f t="shared" si="48"/>
        <v>16.666666666666668</v>
      </c>
      <c r="X170" s="288">
        <f t="shared" si="49"/>
        <v>17.5</v>
      </c>
      <c r="Y170" s="289">
        <f t="shared" si="50"/>
        <v>25.666666666666668</v>
      </c>
      <c r="Z170" s="898"/>
      <c r="AA170" s="879"/>
      <c r="AB170" s="879"/>
      <c r="AC170" s="879"/>
      <c r="AD170" s="879"/>
      <c r="AE170" s="879"/>
      <c r="AF170" s="879"/>
      <c r="AG170" s="879"/>
      <c r="AH170" s="879"/>
      <c r="AI170" s="883"/>
      <c r="AJ170" s="883"/>
    </row>
    <row r="171" spans="1:36" ht="19.5" thickBot="1" x14ac:dyDescent="0.3">
      <c r="A171" s="887"/>
      <c r="B171" s="890"/>
      <c r="C171" s="893"/>
      <c r="D171" s="896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93"/>
      <c r="S171" s="293"/>
      <c r="T171" s="293"/>
      <c r="U171" s="293"/>
      <c r="V171" s="294">
        <f t="shared" si="47"/>
        <v>0</v>
      </c>
      <c r="W171" s="294">
        <f t="shared" si="48"/>
        <v>0</v>
      </c>
      <c r="X171" s="294">
        <f t="shared" si="49"/>
        <v>0</v>
      </c>
      <c r="Y171" s="295">
        <f t="shared" si="50"/>
        <v>0</v>
      </c>
      <c r="Z171" s="899"/>
      <c r="AA171" s="880"/>
      <c r="AB171" s="880"/>
      <c r="AC171" s="880"/>
      <c r="AD171" s="880"/>
      <c r="AE171" s="880"/>
      <c r="AF171" s="880"/>
      <c r="AG171" s="880"/>
      <c r="AH171" s="880"/>
      <c r="AI171" s="884"/>
      <c r="AJ171" s="884"/>
    </row>
    <row r="172" spans="1:36" x14ac:dyDescent="0.25">
      <c r="AF172" s="307">
        <f>SUM(AF12:AF171)</f>
        <v>1238.8250914023336</v>
      </c>
      <c r="AG172" s="307">
        <f>SUM(AG12:AG171)</f>
        <v>1206.936303984183</v>
      </c>
    </row>
  </sheetData>
  <sheetProtection formatCells="0" formatColumns="0" formatRows="0" insertRows="0"/>
  <mergeCells count="390"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24:A43"/>
    <mergeCell ref="B24:B43"/>
    <mergeCell ref="C24:C43"/>
    <mergeCell ref="D24:D43"/>
    <mergeCell ref="Z24:Z43"/>
    <mergeCell ref="AA24:AA43"/>
    <mergeCell ref="AB24:AB43"/>
    <mergeCell ref="AB12:AB23"/>
    <mergeCell ref="AC12:AC23"/>
    <mergeCell ref="A12:A23"/>
    <mergeCell ref="B12:B23"/>
    <mergeCell ref="C12:C23"/>
    <mergeCell ref="D12:D23"/>
    <mergeCell ref="Z12:Z23"/>
    <mergeCell ref="AA12:AA23"/>
    <mergeCell ref="D44:D48"/>
    <mergeCell ref="Z44:Z48"/>
    <mergeCell ref="AA44:AA48"/>
    <mergeCell ref="AB44:AB48"/>
    <mergeCell ref="AC44:AC48"/>
    <mergeCell ref="AC24:AC43"/>
    <mergeCell ref="AH12:AH23"/>
    <mergeCell ref="AI12:AI23"/>
    <mergeCell ref="AJ12:AJ23"/>
    <mergeCell ref="AD12:AD23"/>
    <mergeCell ref="AE12:AE23"/>
    <mergeCell ref="AF12:AF23"/>
    <mergeCell ref="AG12:AG23"/>
    <mergeCell ref="AI24:AI43"/>
    <mergeCell ref="AJ24:AJ43"/>
    <mergeCell ref="AD24:AD43"/>
    <mergeCell ref="AE24:AE43"/>
    <mergeCell ref="AF24:AF43"/>
    <mergeCell ref="AG24:AG43"/>
    <mergeCell ref="AH24:AH43"/>
    <mergeCell ref="AJ44:AJ48"/>
    <mergeCell ref="AD44:AD48"/>
    <mergeCell ref="AE44:AE48"/>
    <mergeCell ref="AF44:AF48"/>
    <mergeCell ref="AE49:AE50"/>
    <mergeCell ref="AF49:AF50"/>
    <mergeCell ref="AG49:AG50"/>
    <mergeCell ref="AH49:AH50"/>
    <mergeCell ref="AA51:AA62"/>
    <mergeCell ref="AI63:AI70"/>
    <mergeCell ref="AJ63:AJ70"/>
    <mergeCell ref="AI49:AI50"/>
    <mergeCell ref="AJ49:AJ50"/>
    <mergeCell ref="AJ51:AJ62"/>
    <mergeCell ref="AH63:AH70"/>
    <mergeCell ref="A49:A50"/>
    <mergeCell ref="B49:B50"/>
    <mergeCell ref="C49:C50"/>
    <mergeCell ref="D49:D50"/>
    <mergeCell ref="Z49:Z50"/>
    <mergeCell ref="AA49:AA50"/>
    <mergeCell ref="AB49:AB50"/>
    <mergeCell ref="AC49:AC50"/>
    <mergeCell ref="AD49:AD50"/>
    <mergeCell ref="AG44:AG48"/>
    <mergeCell ref="AH44:AH48"/>
    <mergeCell ref="AI44:AI48"/>
    <mergeCell ref="A44:A48"/>
    <mergeCell ref="B44:B48"/>
    <mergeCell ref="C44:C48"/>
    <mergeCell ref="AB71:AB78"/>
    <mergeCell ref="AC71:AC78"/>
    <mergeCell ref="AC63:AC70"/>
    <mergeCell ref="AH51:AH62"/>
    <mergeCell ref="AI51:AI62"/>
    <mergeCell ref="A63:A70"/>
    <mergeCell ref="B63:B70"/>
    <mergeCell ref="C63:C70"/>
    <mergeCell ref="D63:D70"/>
    <mergeCell ref="Z63:Z70"/>
    <mergeCell ref="AA63:AA70"/>
    <mergeCell ref="AB63:AB70"/>
    <mergeCell ref="AB51:AB62"/>
    <mergeCell ref="AC51:AC62"/>
    <mergeCell ref="AD51:AD62"/>
    <mergeCell ref="AE51:AE62"/>
    <mergeCell ref="AF51:AF62"/>
    <mergeCell ref="AG51:AG62"/>
    <mergeCell ref="A51:A62"/>
    <mergeCell ref="B51:B62"/>
    <mergeCell ref="C51:C62"/>
    <mergeCell ref="D51:D62"/>
    <mergeCell ref="Z51:Z62"/>
    <mergeCell ref="AD63:AD70"/>
    <mergeCell ref="AE63:AE70"/>
    <mergeCell ref="AF63:AF70"/>
    <mergeCell ref="AG63:AG70"/>
    <mergeCell ref="AE79:AE82"/>
    <mergeCell ref="AF79:AF82"/>
    <mergeCell ref="AG79:AG82"/>
    <mergeCell ref="AH79:AH82"/>
    <mergeCell ref="AI79:AI82"/>
    <mergeCell ref="AJ79:AJ82"/>
    <mergeCell ref="AJ71:AJ78"/>
    <mergeCell ref="A79:A82"/>
    <mergeCell ref="B79:B82"/>
    <mergeCell ref="C79:C82"/>
    <mergeCell ref="D79:D82"/>
    <mergeCell ref="Z79:Z82"/>
    <mergeCell ref="AA79:AA82"/>
    <mergeCell ref="AB79:AB82"/>
    <mergeCell ref="AC79:AC82"/>
    <mergeCell ref="AD79:AD82"/>
    <mergeCell ref="AD71:AD78"/>
    <mergeCell ref="AE71:AE78"/>
    <mergeCell ref="AF71:AF78"/>
    <mergeCell ref="AG71:AG78"/>
    <mergeCell ref="AH71:AH78"/>
    <mergeCell ref="AI71:AI78"/>
    <mergeCell ref="A71:A78"/>
    <mergeCell ref="B71:B78"/>
    <mergeCell ref="C71:C78"/>
    <mergeCell ref="D71:D78"/>
    <mergeCell ref="Z71:Z78"/>
    <mergeCell ref="AA71:AA78"/>
    <mergeCell ref="A89:A100"/>
    <mergeCell ref="B89:B100"/>
    <mergeCell ref="C89:C100"/>
    <mergeCell ref="D89:D100"/>
    <mergeCell ref="Z89:Z100"/>
    <mergeCell ref="AA89:AA100"/>
    <mergeCell ref="AB89:AB100"/>
    <mergeCell ref="AB83:AB88"/>
    <mergeCell ref="AC83:AC88"/>
    <mergeCell ref="A83:A88"/>
    <mergeCell ref="B83:B88"/>
    <mergeCell ref="C83:C88"/>
    <mergeCell ref="D83:D88"/>
    <mergeCell ref="Z83:Z88"/>
    <mergeCell ref="AA83:AA88"/>
    <mergeCell ref="D101:D106"/>
    <mergeCell ref="Z101:Z106"/>
    <mergeCell ref="AA101:AA106"/>
    <mergeCell ref="AB101:AB106"/>
    <mergeCell ref="AC101:AC106"/>
    <mergeCell ref="AC89:AC100"/>
    <mergeCell ref="AH83:AH88"/>
    <mergeCell ref="AI83:AI88"/>
    <mergeCell ref="AJ83:AJ88"/>
    <mergeCell ref="AD83:AD88"/>
    <mergeCell ref="AE83:AE88"/>
    <mergeCell ref="AF83:AF88"/>
    <mergeCell ref="AG83:AG88"/>
    <mergeCell ref="AI89:AI100"/>
    <mergeCell ref="AJ89:AJ100"/>
    <mergeCell ref="AD89:AD100"/>
    <mergeCell ref="AE89:AE100"/>
    <mergeCell ref="AF89:AF100"/>
    <mergeCell ref="AG89:AG100"/>
    <mergeCell ref="AH89:AH100"/>
    <mergeCell ref="AJ101:AJ106"/>
    <mergeCell ref="AD101:AD106"/>
    <mergeCell ref="AE101:AE106"/>
    <mergeCell ref="AF101:AF106"/>
    <mergeCell ref="AE107:AE109"/>
    <mergeCell ref="AF107:AF109"/>
    <mergeCell ref="AG107:AG109"/>
    <mergeCell ref="AH107:AH109"/>
    <mergeCell ref="AA110:AA111"/>
    <mergeCell ref="AI112:AI114"/>
    <mergeCell ref="AJ112:AJ114"/>
    <mergeCell ref="AI107:AI109"/>
    <mergeCell ref="AJ107:AJ109"/>
    <mergeCell ref="AJ110:AJ111"/>
    <mergeCell ref="AH112:AH114"/>
    <mergeCell ref="A107:A109"/>
    <mergeCell ref="B107:B109"/>
    <mergeCell ref="C107:C109"/>
    <mergeCell ref="D107:D109"/>
    <mergeCell ref="Z107:Z109"/>
    <mergeCell ref="AA107:AA109"/>
    <mergeCell ref="AB107:AB109"/>
    <mergeCell ref="AC107:AC109"/>
    <mergeCell ref="AD107:AD109"/>
    <mergeCell ref="AG101:AG106"/>
    <mergeCell ref="AH101:AH106"/>
    <mergeCell ref="AI101:AI106"/>
    <mergeCell ref="A101:A106"/>
    <mergeCell ref="B101:B106"/>
    <mergeCell ref="C101:C106"/>
    <mergeCell ref="AB115:AB128"/>
    <mergeCell ref="AC115:AC128"/>
    <mergeCell ref="AC112:AC114"/>
    <mergeCell ref="AH110:AH111"/>
    <mergeCell ref="AI110:AI111"/>
    <mergeCell ref="A112:A114"/>
    <mergeCell ref="B112:B114"/>
    <mergeCell ref="C112:C114"/>
    <mergeCell ref="D112:D114"/>
    <mergeCell ref="Z112:Z114"/>
    <mergeCell ref="AA112:AA114"/>
    <mergeCell ref="AB112:AB114"/>
    <mergeCell ref="AB110:AB111"/>
    <mergeCell ref="AC110:AC111"/>
    <mergeCell ref="AD110:AD111"/>
    <mergeCell ref="AE110:AE111"/>
    <mergeCell ref="AF110:AF111"/>
    <mergeCell ref="AG110:AG111"/>
    <mergeCell ref="A110:A111"/>
    <mergeCell ref="B110:B111"/>
    <mergeCell ref="C110:C111"/>
    <mergeCell ref="D110:D111"/>
    <mergeCell ref="Z110:Z111"/>
    <mergeCell ref="AD112:AD114"/>
    <mergeCell ref="AE112:AE114"/>
    <mergeCell ref="AF112:AF114"/>
    <mergeCell ref="AG112:AG114"/>
    <mergeCell ref="AE129:AE132"/>
    <mergeCell ref="AF129:AF132"/>
    <mergeCell ref="AG129:AG132"/>
    <mergeCell ref="AH129:AH132"/>
    <mergeCell ref="AI129:AI132"/>
    <mergeCell ref="AJ129:AJ132"/>
    <mergeCell ref="AJ115:AJ128"/>
    <mergeCell ref="A129:A132"/>
    <mergeCell ref="B129:B132"/>
    <mergeCell ref="C129:C132"/>
    <mergeCell ref="D129:D132"/>
    <mergeCell ref="Z129:Z132"/>
    <mergeCell ref="AA129:AA132"/>
    <mergeCell ref="AB129:AB132"/>
    <mergeCell ref="AC129:AC132"/>
    <mergeCell ref="AD129:AD132"/>
    <mergeCell ref="AD115:AD128"/>
    <mergeCell ref="AE115:AE128"/>
    <mergeCell ref="AF115:AF128"/>
    <mergeCell ref="AG115:AG128"/>
    <mergeCell ref="AH115:AH128"/>
    <mergeCell ref="AI115:AI128"/>
    <mergeCell ref="A115:A128"/>
    <mergeCell ref="B115:B128"/>
    <mergeCell ref="C115:C128"/>
    <mergeCell ref="D115:D128"/>
    <mergeCell ref="Z115:Z128"/>
    <mergeCell ref="AA115:AA128"/>
    <mergeCell ref="A135:A138"/>
    <mergeCell ref="B135:B138"/>
    <mergeCell ref="C135:C138"/>
    <mergeCell ref="D135:D138"/>
    <mergeCell ref="Z135:Z138"/>
    <mergeCell ref="AA135:AA138"/>
    <mergeCell ref="AB135:AB138"/>
    <mergeCell ref="AB133:AB134"/>
    <mergeCell ref="AC133:AC134"/>
    <mergeCell ref="A133:A134"/>
    <mergeCell ref="B133:B134"/>
    <mergeCell ref="C133:C134"/>
    <mergeCell ref="D133:D134"/>
    <mergeCell ref="Z133:Z134"/>
    <mergeCell ref="AA133:AA134"/>
    <mergeCell ref="AC135:AC138"/>
    <mergeCell ref="AH133:AH134"/>
    <mergeCell ref="AI133:AI134"/>
    <mergeCell ref="AJ133:AJ134"/>
    <mergeCell ref="AD133:AD134"/>
    <mergeCell ref="AE133:AE134"/>
    <mergeCell ref="AF133:AF134"/>
    <mergeCell ref="AG133:AG134"/>
    <mergeCell ref="AI135:AI138"/>
    <mergeCell ref="AJ135:AJ138"/>
    <mergeCell ref="AD135:AD138"/>
    <mergeCell ref="AE135:AE138"/>
    <mergeCell ref="AF135:AF138"/>
    <mergeCell ref="AG135:AG138"/>
    <mergeCell ref="AH135:AH138"/>
    <mergeCell ref="AH151:AH152"/>
    <mergeCell ref="AA153:AA154"/>
    <mergeCell ref="AI155:AI159"/>
    <mergeCell ref="AJ155:AJ159"/>
    <mergeCell ref="AI151:AI152"/>
    <mergeCell ref="AJ151:AJ152"/>
    <mergeCell ref="AJ153:AJ154"/>
    <mergeCell ref="AH155:AH159"/>
    <mergeCell ref="D139:D150"/>
    <mergeCell ref="Z139:Z150"/>
    <mergeCell ref="AA139:AA150"/>
    <mergeCell ref="AB139:AB150"/>
    <mergeCell ref="AC139:AC150"/>
    <mergeCell ref="AJ139:AJ150"/>
    <mergeCell ref="AD139:AD150"/>
    <mergeCell ref="AE139:AE150"/>
    <mergeCell ref="AF139:AF150"/>
    <mergeCell ref="AF153:AF154"/>
    <mergeCell ref="AG153:AG154"/>
    <mergeCell ref="AE151:AE152"/>
    <mergeCell ref="AF151:AF152"/>
    <mergeCell ref="AG151:AG152"/>
    <mergeCell ref="AF155:AF159"/>
    <mergeCell ref="AG155:AG159"/>
    <mergeCell ref="A151:A152"/>
    <mergeCell ref="B151:B152"/>
    <mergeCell ref="C151:C152"/>
    <mergeCell ref="D151:D152"/>
    <mergeCell ref="Z151:Z152"/>
    <mergeCell ref="AA151:AA152"/>
    <mergeCell ref="AB151:AB152"/>
    <mergeCell ref="AC151:AC152"/>
    <mergeCell ref="AD151:AD152"/>
    <mergeCell ref="AG139:AG150"/>
    <mergeCell ref="AH139:AH150"/>
    <mergeCell ref="AI139:AI150"/>
    <mergeCell ref="A139:A150"/>
    <mergeCell ref="B139:B150"/>
    <mergeCell ref="C139:C150"/>
    <mergeCell ref="AB160:AB163"/>
    <mergeCell ref="AC160:AC163"/>
    <mergeCell ref="AC155:AC159"/>
    <mergeCell ref="AH153:AH154"/>
    <mergeCell ref="AI153:AI154"/>
    <mergeCell ref="A155:A159"/>
    <mergeCell ref="B155:B159"/>
    <mergeCell ref="C155:C159"/>
    <mergeCell ref="D155:D159"/>
    <mergeCell ref="Z155:Z159"/>
    <mergeCell ref="AA155:AA159"/>
    <mergeCell ref="AB155:AB159"/>
    <mergeCell ref="AB153:AB154"/>
    <mergeCell ref="AC153:AC154"/>
    <mergeCell ref="AD153:AD154"/>
    <mergeCell ref="AE153:AE154"/>
    <mergeCell ref="D160:D163"/>
    <mergeCell ref="Z160:Z163"/>
    <mergeCell ref="AA160:AA163"/>
    <mergeCell ref="AE164:AE171"/>
    <mergeCell ref="A153:A154"/>
    <mergeCell ref="B153:B154"/>
    <mergeCell ref="C153:C154"/>
    <mergeCell ref="D153:D154"/>
    <mergeCell ref="Z153:Z154"/>
    <mergeCell ref="AD155:AD159"/>
    <mergeCell ref="AE155:AE159"/>
    <mergeCell ref="AF164:AF171"/>
    <mergeCell ref="AG164:AG171"/>
    <mergeCell ref="AH164:AH171"/>
    <mergeCell ref="AI164:AI171"/>
    <mergeCell ref="AJ164:AJ171"/>
    <mergeCell ref="AJ160:AJ163"/>
    <mergeCell ref="A164:A171"/>
    <mergeCell ref="B164:B171"/>
    <mergeCell ref="C164:C171"/>
    <mergeCell ref="D164:D171"/>
    <mergeCell ref="Z164:Z171"/>
    <mergeCell ref="AA164:AA171"/>
    <mergeCell ref="AB164:AB171"/>
    <mergeCell ref="AC164:AC171"/>
    <mergeCell ref="AD164:AD171"/>
    <mergeCell ref="AD160:AD163"/>
    <mergeCell ref="AE160:AE163"/>
    <mergeCell ref="AF160:AF163"/>
    <mergeCell ref="AG160:AG163"/>
    <mergeCell ref="AH160:AH163"/>
    <mergeCell ref="AI160:AI163"/>
    <mergeCell ref="A160:A163"/>
    <mergeCell ref="B160:B163"/>
    <mergeCell ref="C160:C163"/>
  </mergeCells>
  <pageMargins left="0.7" right="0.7" top="0.75" bottom="0.75" header="0.3" footer="0.3"/>
  <pageSetup paperSize="9" scale="77" orientation="portrait" r:id="rId1"/>
  <rowBreaks count="3" manualBreakCount="3">
    <brk id="50" max="16383" man="1"/>
    <brk id="100" max="16383" man="1"/>
    <brk id="150" max="16383" man="1"/>
  </rowBreaks>
  <colBreaks count="2" manualBreakCount="2">
    <brk id="4" max="1048575" man="1"/>
    <brk id="11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4"/>
  <sheetViews>
    <sheetView view="pageBreakPreview" topLeftCell="X49" zoomScale="70" zoomScaleNormal="70" zoomScaleSheetLayoutView="70" workbookViewId="0">
      <selection activeCell="AJ73" sqref="AJ73:AJ80"/>
    </sheetView>
  </sheetViews>
  <sheetFormatPr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4.7109375" style="40" customWidth="1"/>
    <col min="37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735" t="s">
        <v>51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7"/>
      <c r="R2" s="38"/>
      <c r="S2" s="38"/>
      <c r="T2" s="38"/>
      <c r="U2" s="39"/>
      <c r="V2" s="39"/>
    </row>
    <row r="3" spans="1:36" x14ac:dyDescent="0.25">
      <c r="A3" s="38"/>
      <c r="B3" s="738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40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2" t="s">
        <v>1</v>
      </c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742"/>
    </row>
    <row r="6" spans="1:36" ht="30" customHeight="1" x14ac:dyDescent="0.25">
      <c r="A6" s="38"/>
      <c r="B6" s="41"/>
      <c r="C6" s="41"/>
      <c r="D6" s="41"/>
      <c r="E6" s="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</row>
    <row r="7" spans="1:36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6" ht="31.5" customHeight="1" thickBot="1" x14ac:dyDescent="0.3">
      <c r="A8" s="755" t="s">
        <v>2</v>
      </c>
      <c r="B8" s="758" t="s">
        <v>3</v>
      </c>
      <c r="C8" s="761" t="s">
        <v>4</v>
      </c>
      <c r="D8" s="761" t="s">
        <v>5</v>
      </c>
      <c r="E8" s="758" t="s">
        <v>6</v>
      </c>
      <c r="F8" s="743" t="s">
        <v>7</v>
      </c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4"/>
      <c r="R8" s="764" t="s">
        <v>8</v>
      </c>
      <c r="S8" s="765"/>
      <c r="T8" s="765"/>
      <c r="U8" s="766"/>
      <c r="V8" s="749" t="s">
        <v>9</v>
      </c>
      <c r="W8" s="750"/>
      <c r="X8" s="750"/>
      <c r="Y8" s="751"/>
      <c r="Z8" s="749" t="s">
        <v>10</v>
      </c>
      <c r="AA8" s="750"/>
      <c r="AB8" s="750"/>
      <c r="AC8" s="751"/>
      <c r="AD8" s="749" t="s">
        <v>11</v>
      </c>
      <c r="AE8" s="750"/>
      <c r="AF8" s="750"/>
      <c r="AG8" s="751"/>
      <c r="AH8" s="727" t="s">
        <v>12</v>
      </c>
      <c r="AI8" s="730" t="s">
        <v>13</v>
      </c>
      <c r="AJ8" s="730" t="s">
        <v>14</v>
      </c>
    </row>
    <row r="9" spans="1:36" ht="33" customHeight="1" thickBot="1" x14ac:dyDescent="0.3">
      <c r="A9" s="756"/>
      <c r="B9" s="759"/>
      <c r="C9" s="762"/>
      <c r="D9" s="762"/>
      <c r="E9" s="759"/>
      <c r="F9" s="743" t="s">
        <v>15</v>
      </c>
      <c r="G9" s="745"/>
      <c r="H9" s="745"/>
      <c r="I9" s="745"/>
      <c r="J9" s="745"/>
      <c r="K9" s="744"/>
      <c r="L9" s="743" t="s">
        <v>16</v>
      </c>
      <c r="M9" s="745"/>
      <c r="N9" s="745"/>
      <c r="O9" s="745"/>
      <c r="P9" s="745"/>
      <c r="Q9" s="744"/>
      <c r="R9" s="767"/>
      <c r="S9" s="768"/>
      <c r="T9" s="768"/>
      <c r="U9" s="769"/>
      <c r="V9" s="752"/>
      <c r="W9" s="753"/>
      <c r="X9" s="753"/>
      <c r="Y9" s="754"/>
      <c r="Z9" s="752"/>
      <c r="AA9" s="753"/>
      <c r="AB9" s="753"/>
      <c r="AC9" s="754"/>
      <c r="AD9" s="752"/>
      <c r="AE9" s="753"/>
      <c r="AF9" s="753"/>
      <c r="AG9" s="754"/>
      <c r="AH9" s="728"/>
      <c r="AI9" s="731"/>
      <c r="AJ9" s="731"/>
    </row>
    <row r="10" spans="1:36" ht="16.5" thickBot="1" x14ac:dyDescent="0.3">
      <c r="A10" s="756"/>
      <c r="B10" s="759"/>
      <c r="C10" s="762"/>
      <c r="D10" s="762"/>
      <c r="E10" s="759"/>
      <c r="F10" s="746">
        <v>1000.4166666666666</v>
      </c>
      <c r="G10" s="747"/>
      <c r="H10" s="748"/>
      <c r="I10" s="746">
        <v>1000.7916666666666</v>
      </c>
      <c r="J10" s="747"/>
      <c r="K10" s="748"/>
      <c r="L10" s="746">
        <v>1000.4166666666666</v>
      </c>
      <c r="M10" s="747"/>
      <c r="N10" s="748"/>
      <c r="O10" s="746">
        <v>1000.7916666666666</v>
      </c>
      <c r="P10" s="747"/>
      <c r="Q10" s="748"/>
      <c r="R10" s="743" t="s">
        <v>15</v>
      </c>
      <c r="S10" s="744"/>
      <c r="T10" s="743" t="s">
        <v>16</v>
      </c>
      <c r="U10" s="744"/>
      <c r="V10" s="733" t="s">
        <v>15</v>
      </c>
      <c r="W10" s="734"/>
      <c r="X10" s="733" t="s">
        <v>16</v>
      </c>
      <c r="Y10" s="734"/>
      <c r="Z10" s="733" t="s">
        <v>15</v>
      </c>
      <c r="AA10" s="734"/>
      <c r="AB10" s="733" t="s">
        <v>16</v>
      </c>
      <c r="AC10" s="734"/>
      <c r="AD10" s="733" t="s">
        <v>15</v>
      </c>
      <c r="AE10" s="734"/>
      <c r="AF10" s="733" t="s">
        <v>16</v>
      </c>
      <c r="AG10" s="734"/>
      <c r="AH10" s="728"/>
      <c r="AI10" s="731"/>
      <c r="AJ10" s="731"/>
    </row>
    <row r="11" spans="1:36" ht="16.5" thickBot="1" x14ac:dyDescent="0.3">
      <c r="A11" s="757"/>
      <c r="B11" s="760"/>
      <c r="C11" s="763"/>
      <c r="D11" s="763"/>
      <c r="E11" s="760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729"/>
      <c r="AI11" s="732"/>
      <c r="AJ11" s="732"/>
    </row>
    <row r="12" spans="1:36" ht="15.75" x14ac:dyDescent="0.25">
      <c r="A12" s="718">
        <v>1</v>
      </c>
      <c r="B12" s="721" t="s">
        <v>52</v>
      </c>
      <c r="C12" s="688" t="s">
        <v>53</v>
      </c>
      <c r="D12" s="688">
        <f>(630+630)*0.9</f>
        <v>1134</v>
      </c>
      <c r="E12" s="50" t="s">
        <v>54</v>
      </c>
      <c r="F12" s="50">
        <v>41</v>
      </c>
      <c r="G12" s="50">
        <v>27</v>
      </c>
      <c r="H12" s="50">
        <v>24</v>
      </c>
      <c r="I12" s="50">
        <v>45</v>
      </c>
      <c r="J12" s="50">
        <v>30</v>
      </c>
      <c r="K12" s="50">
        <v>20</v>
      </c>
      <c r="L12" s="50">
        <v>45</v>
      </c>
      <c r="M12" s="50">
        <v>40</v>
      </c>
      <c r="N12" s="50">
        <v>22</v>
      </c>
      <c r="O12" s="50">
        <v>62.2</v>
      </c>
      <c r="P12" s="50">
        <v>30.1</v>
      </c>
      <c r="Q12" s="50">
        <v>51.3</v>
      </c>
      <c r="R12" s="50">
        <v>395</v>
      </c>
      <c r="S12" s="50">
        <v>385</v>
      </c>
      <c r="T12" s="50">
        <v>415</v>
      </c>
      <c r="U12" s="50">
        <v>410</v>
      </c>
      <c r="V12" s="51">
        <f t="shared" ref="V12:V75" si="0">IF(AND(F12=0,G12=0,H12=0),0,IF(AND(F12=0,G12=0),H12,IF(AND(F12=0,H12=0),G12,IF(AND(G12=0,H12=0),F12,IF(F12=0,(G12+H12)/2,IF(G12=0,(F12+H12)/2,IF(H12=0,(F12+G12)/2,(F12+G12+H12)/3)))))))</f>
        <v>30.666666666666668</v>
      </c>
      <c r="W12" s="51">
        <f t="shared" ref="W12:W75" si="1">IF(AND(I12=0,J12=0,K12=0),0,IF(AND(I12=0,J12=0),K12,IF(AND(I12=0,K12=0),J12,IF(AND(J12=0,K12=0),I12,IF(I12=0,(J12+K12)/2,IF(J12=0,(I12+K12)/2,IF(K12=0,(I12+J12)/2,(I12+J12+K12)/3)))))))</f>
        <v>31.666666666666668</v>
      </c>
      <c r="X12" s="51">
        <f t="shared" ref="X12:X75" si="2">IF(AND(L12=0,M12=0,N12=0),0,IF(AND(L12=0,M12=0),N12,IF(AND(L12=0,N12=0),M12,IF(AND(M12=0,N12=0),L12,IF(L12=0,(M12+N12)/2,IF(M12=0,(L12+N12)/2,IF(N12=0,(L12+M12)/2,(L12+M12+N12)/3)))))))</f>
        <v>35.666666666666664</v>
      </c>
      <c r="Y12" s="52">
        <f t="shared" ref="Y12:Y75" si="3">IF(AND(O12=0,P12=0,Q12=0),0,IF(AND(O12=0,P12=0),Q12,IF(AND(O12=0,Q12=0),P12,IF(AND(P12=0,Q12=0),O12,IF(O12=0,(P12+Q12)/2,IF(P12=0,(O12+Q12)/2,IF(Q12=0,(O12+P12)/2,(O12+P12+Q12)/3)))))))</f>
        <v>47.866666666666674</v>
      </c>
      <c r="Z12" s="692">
        <f>SUM(V12:V20)</f>
        <v>197.33333333333331</v>
      </c>
      <c r="AA12" s="695">
        <f>SUM(W12:W20)</f>
        <v>202.33333333333334</v>
      </c>
      <c r="AB12" s="695">
        <f>SUM(X12:X20)</f>
        <v>185.79999999999998</v>
      </c>
      <c r="AC12" s="695">
        <f>SUM(Y12:Y20)</f>
        <v>271.46666666666664</v>
      </c>
      <c r="AD12" s="706">
        <f t="shared" ref="AD12:AG36" si="4">Z12*0.38*0.9*SQRT(3)</f>
        <v>116.89264490120839</v>
      </c>
      <c r="AE12" s="706">
        <f t="shared" si="4"/>
        <v>119.85445178215117</v>
      </c>
      <c r="AF12" s="706">
        <f t="shared" si="4"/>
        <v>110.06074369583371</v>
      </c>
      <c r="AG12" s="706">
        <f t="shared" si="4"/>
        <v>160.80636825598665</v>
      </c>
      <c r="AH12" s="695">
        <f>MAX(Z12:AC20)</f>
        <v>271.46666666666664</v>
      </c>
      <c r="AI12" s="703">
        <f t="shared" ref="AI12" si="5">AH12*0.38*0.9*SQRT(3)</f>
        <v>160.80636825598665</v>
      </c>
      <c r="AJ12" s="703">
        <f>D12-AI12</f>
        <v>973.19363174401337</v>
      </c>
    </row>
    <row r="13" spans="1:36" ht="31.5" x14ac:dyDescent="0.25">
      <c r="A13" s="719"/>
      <c r="B13" s="722"/>
      <c r="C13" s="714"/>
      <c r="D13" s="714"/>
      <c r="E13" s="53" t="s">
        <v>55</v>
      </c>
      <c r="F13" s="53">
        <v>56</v>
      </c>
      <c r="G13" s="53">
        <v>63</v>
      </c>
      <c r="H13" s="53">
        <v>50</v>
      </c>
      <c r="I13" s="53">
        <v>60</v>
      </c>
      <c r="J13" s="53">
        <v>72</v>
      </c>
      <c r="K13" s="53">
        <v>60</v>
      </c>
      <c r="L13" s="53">
        <v>71</v>
      </c>
      <c r="M13" s="53">
        <v>62</v>
      </c>
      <c r="N13" s="53">
        <v>53</v>
      </c>
      <c r="O13" s="53">
        <v>13.2</v>
      </c>
      <c r="P13" s="53">
        <v>100</v>
      </c>
      <c r="Q13" s="53">
        <v>123</v>
      </c>
      <c r="R13" s="54">
        <v>395</v>
      </c>
      <c r="S13" s="54">
        <v>385</v>
      </c>
      <c r="T13" s="54">
        <v>415</v>
      </c>
      <c r="U13" s="54">
        <v>410</v>
      </c>
      <c r="V13" s="55">
        <f t="shared" si="0"/>
        <v>56.333333333333336</v>
      </c>
      <c r="W13" s="55">
        <f t="shared" si="1"/>
        <v>64</v>
      </c>
      <c r="X13" s="55">
        <f t="shared" si="2"/>
        <v>62</v>
      </c>
      <c r="Y13" s="56">
        <f t="shared" si="3"/>
        <v>78.733333333333334</v>
      </c>
      <c r="Z13" s="693"/>
      <c r="AA13" s="696"/>
      <c r="AB13" s="696"/>
      <c r="AC13" s="696"/>
      <c r="AD13" s="696"/>
      <c r="AE13" s="696"/>
      <c r="AF13" s="696"/>
      <c r="AG13" s="696"/>
      <c r="AH13" s="696"/>
      <c r="AI13" s="704"/>
      <c r="AJ13" s="704"/>
    </row>
    <row r="14" spans="1:36" ht="15.75" x14ac:dyDescent="0.25">
      <c r="A14" s="719"/>
      <c r="B14" s="722"/>
      <c r="C14" s="714"/>
      <c r="D14" s="714"/>
      <c r="E14" s="57" t="s">
        <v>56</v>
      </c>
      <c r="F14" s="57">
        <v>6</v>
      </c>
      <c r="G14" s="57">
        <v>20</v>
      </c>
      <c r="H14" s="57">
        <v>53</v>
      </c>
      <c r="I14" s="57">
        <v>5</v>
      </c>
      <c r="J14" s="57">
        <v>6</v>
      </c>
      <c r="K14" s="57">
        <v>20</v>
      </c>
      <c r="L14" s="57">
        <v>18.399999999999999</v>
      </c>
      <c r="M14" s="57">
        <v>6.2</v>
      </c>
      <c r="N14" s="57">
        <v>6.3</v>
      </c>
      <c r="O14" s="57">
        <v>11.1</v>
      </c>
      <c r="P14" s="57">
        <v>8.4</v>
      </c>
      <c r="Q14" s="57">
        <v>13.4</v>
      </c>
      <c r="R14" s="57">
        <v>395</v>
      </c>
      <c r="S14" s="57">
        <v>385</v>
      </c>
      <c r="T14" s="57">
        <v>415</v>
      </c>
      <c r="U14" s="57">
        <v>410</v>
      </c>
      <c r="V14" s="55">
        <f t="shared" si="0"/>
        <v>26.333333333333332</v>
      </c>
      <c r="W14" s="55">
        <f t="shared" si="1"/>
        <v>10.333333333333334</v>
      </c>
      <c r="X14" s="55">
        <f t="shared" si="2"/>
        <v>10.299999999999999</v>
      </c>
      <c r="Y14" s="56">
        <f t="shared" si="3"/>
        <v>10.966666666666667</v>
      </c>
      <c r="Z14" s="693"/>
      <c r="AA14" s="696"/>
      <c r="AB14" s="696"/>
      <c r="AC14" s="696"/>
      <c r="AD14" s="696"/>
      <c r="AE14" s="696"/>
      <c r="AF14" s="696"/>
      <c r="AG14" s="696"/>
      <c r="AH14" s="696"/>
      <c r="AI14" s="704"/>
      <c r="AJ14" s="704"/>
    </row>
    <row r="15" spans="1:36" ht="47.25" x14ac:dyDescent="0.25">
      <c r="A15" s="719"/>
      <c r="B15" s="722"/>
      <c r="C15" s="714"/>
      <c r="D15" s="714"/>
      <c r="E15" s="53" t="s">
        <v>57</v>
      </c>
      <c r="F15" s="53">
        <v>13</v>
      </c>
      <c r="G15" s="53">
        <v>37</v>
      </c>
      <c r="H15" s="53">
        <v>26</v>
      </c>
      <c r="I15" s="53">
        <v>25</v>
      </c>
      <c r="J15" s="53">
        <v>40</v>
      </c>
      <c r="K15" s="53">
        <v>32</v>
      </c>
      <c r="L15" s="53">
        <v>11.2</v>
      </c>
      <c r="M15" s="53">
        <v>37</v>
      </c>
      <c r="N15" s="53">
        <v>27.5</v>
      </c>
      <c r="O15" s="53">
        <v>24</v>
      </c>
      <c r="P15" s="53">
        <v>42.3</v>
      </c>
      <c r="Q15" s="53">
        <v>54.1</v>
      </c>
      <c r="R15" s="54">
        <v>395</v>
      </c>
      <c r="S15" s="54">
        <v>385</v>
      </c>
      <c r="T15" s="54">
        <v>415</v>
      </c>
      <c r="U15" s="54">
        <v>410</v>
      </c>
      <c r="V15" s="55">
        <f t="shared" si="0"/>
        <v>25.333333333333332</v>
      </c>
      <c r="W15" s="55">
        <f t="shared" si="1"/>
        <v>32.333333333333336</v>
      </c>
      <c r="X15" s="55">
        <f t="shared" si="2"/>
        <v>25.233333333333334</v>
      </c>
      <c r="Y15" s="56">
        <f t="shared" si="3"/>
        <v>40.133333333333333</v>
      </c>
      <c r="Z15" s="693"/>
      <c r="AA15" s="696"/>
      <c r="AB15" s="696"/>
      <c r="AC15" s="696"/>
      <c r="AD15" s="696"/>
      <c r="AE15" s="696"/>
      <c r="AF15" s="696"/>
      <c r="AG15" s="696"/>
      <c r="AH15" s="696"/>
      <c r="AI15" s="704"/>
      <c r="AJ15" s="704"/>
    </row>
    <row r="16" spans="1:36" ht="47.25" x14ac:dyDescent="0.25">
      <c r="A16" s="719"/>
      <c r="B16" s="722"/>
      <c r="C16" s="714"/>
      <c r="D16" s="714"/>
      <c r="E16" s="57" t="s">
        <v>58</v>
      </c>
      <c r="F16" s="57">
        <v>38</v>
      </c>
      <c r="G16" s="57">
        <v>48</v>
      </c>
      <c r="H16" s="57">
        <v>24</v>
      </c>
      <c r="I16" s="57">
        <v>40</v>
      </c>
      <c r="J16" s="57">
        <v>52</v>
      </c>
      <c r="K16" s="57">
        <v>25</v>
      </c>
      <c r="L16" s="57">
        <v>47</v>
      </c>
      <c r="M16" s="57">
        <v>36.1</v>
      </c>
      <c r="N16" s="57">
        <v>38.299999999999997</v>
      </c>
      <c r="O16" s="57">
        <v>14.7</v>
      </c>
      <c r="P16" s="57">
        <v>64</v>
      </c>
      <c r="Q16" s="57">
        <v>89.1</v>
      </c>
      <c r="R16" s="57">
        <v>395</v>
      </c>
      <c r="S16" s="57">
        <v>385</v>
      </c>
      <c r="T16" s="57">
        <v>415</v>
      </c>
      <c r="U16" s="57">
        <v>410</v>
      </c>
      <c r="V16" s="55">
        <f t="shared" si="0"/>
        <v>36.666666666666664</v>
      </c>
      <c r="W16" s="55">
        <f t="shared" si="1"/>
        <v>39</v>
      </c>
      <c r="X16" s="55">
        <f t="shared" si="2"/>
        <v>40.466666666666661</v>
      </c>
      <c r="Y16" s="56">
        <f t="shared" si="3"/>
        <v>55.933333333333337</v>
      </c>
      <c r="Z16" s="693"/>
      <c r="AA16" s="696"/>
      <c r="AB16" s="696"/>
      <c r="AC16" s="696"/>
      <c r="AD16" s="696"/>
      <c r="AE16" s="696"/>
      <c r="AF16" s="696"/>
      <c r="AG16" s="696"/>
      <c r="AH16" s="696"/>
      <c r="AI16" s="704"/>
      <c r="AJ16" s="704"/>
    </row>
    <row r="17" spans="1:36" ht="31.5" x14ac:dyDescent="0.25">
      <c r="A17" s="719"/>
      <c r="B17" s="722"/>
      <c r="C17" s="714"/>
      <c r="D17" s="714"/>
      <c r="E17" s="53" t="s">
        <v>59</v>
      </c>
      <c r="F17" s="53">
        <v>23</v>
      </c>
      <c r="G17" s="53">
        <v>16</v>
      </c>
      <c r="H17" s="53">
        <v>27</v>
      </c>
      <c r="I17" s="53">
        <v>25</v>
      </c>
      <c r="J17" s="53">
        <v>18</v>
      </c>
      <c r="K17" s="53">
        <v>32</v>
      </c>
      <c r="L17" s="53">
        <v>14.5</v>
      </c>
      <c r="M17" s="53">
        <v>15.3</v>
      </c>
      <c r="N17" s="53">
        <v>6.6</v>
      </c>
      <c r="O17" s="53">
        <v>26.6</v>
      </c>
      <c r="P17" s="53">
        <v>46.8</v>
      </c>
      <c r="Q17" s="53">
        <v>40.1</v>
      </c>
      <c r="R17" s="54">
        <v>395</v>
      </c>
      <c r="S17" s="54">
        <v>385</v>
      </c>
      <c r="T17" s="54">
        <v>415</v>
      </c>
      <c r="U17" s="54">
        <v>410</v>
      </c>
      <c r="V17" s="55">
        <f t="shared" si="0"/>
        <v>22</v>
      </c>
      <c r="W17" s="55">
        <f t="shared" si="1"/>
        <v>25</v>
      </c>
      <c r="X17" s="55">
        <f t="shared" si="2"/>
        <v>12.133333333333333</v>
      </c>
      <c r="Y17" s="56">
        <f t="shared" si="3"/>
        <v>37.833333333333336</v>
      </c>
      <c r="Z17" s="693"/>
      <c r="AA17" s="696"/>
      <c r="AB17" s="696"/>
      <c r="AC17" s="696"/>
      <c r="AD17" s="696"/>
      <c r="AE17" s="696"/>
      <c r="AF17" s="696"/>
      <c r="AG17" s="696"/>
      <c r="AH17" s="696"/>
      <c r="AI17" s="704"/>
      <c r="AJ17" s="704"/>
    </row>
    <row r="18" spans="1:36" ht="15.75" x14ac:dyDescent="0.25">
      <c r="A18" s="719"/>
      <c r="B18" s="722"/>
      <c r="C18" s="714"/>
      <c r="D18" s="71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8"/>
      <c r="U18" s="58"/>
      <c r="V18" s="55">
        <f t="shared" si="0"/>
        <v>0</v>
      </c>
      <c r="W18" s="55">
        <f t="shared" si="1"/>
        <v>0</v>
      </c>
      <c r="X18" s="55">
        <f t="shared" si="2"/>
        <v>0</v>
      </c>
      <c r="Y18" s="56">
        <f t="shared" si="3"/>
        <v>0</v>
      </c>
      <c r="Z18" s="693"/>
      <c r="AA18" s="696"/>
      <c r="AB18" s="696"/>
      <c r="AC18" s="696"/>
      <c r="AD18" s="696"/>
      <c r="AE18" s="696"/>
      <c r="AF18" s="696"/>
      <c r="AG18" s="696"/>
      <c r="AH18" s="696"/>
      <c r="AI18" s="704"/>
      <c r="AJ18" s="704"/>
    </row>
    <row r="19" spans="1:36" ht="15.75" x14ac:dyDescent="0.25">
      <c r="A19" s="719"/>
      <c r="B19" s="722"/>
      <c r="C19" s="714"/>
      <c r="D19" s="71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8"/>
      <c r="T19" s="58"/>
      <c r="U19" s="58"/>
      <c r="V19" s="55"/>
      <c r="W19" s="55"/>
      <c r="X19" s="55"/>
      <c r="Y19" s="56"/>
      <c r="Z19" s="693"/>
      <c r="AA19" s="696"/>
      <c r="AB19" s="696"/>
      <c r="AC19" s="696"/>
      <c r="AD19" s="696"/>
      <c r="AE19" s="696"/>
      <c r="AF19" s="696"/>
      <c r="AG19" s="696"/>
      <c r="AH19" s="696"/>
      <c r="AI19" s="704"/>
      <c r="AJ19" s="704"/>
    </row>
    <row r="20" spans="1:36" ht="16.5" thickBot="1" x14ac:dyDescent="0.3">
      <c r="A20" s="720"/>
      <c r="B20" s="723"/>
      <c r="C20" s="689"/>
      <c r="D20" s="68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60"/>
      <c r="T20" s="60"/>
      <c r="U20" s="60"/>
      <c r="V20" s="61">
        <f t="shared" si="0"/>
        <v>0</v>
      </c>
      <c r="W20" s="61">
        <f t="shared" si="1"/>
        <v>0</v>
      </c>
      <c r="X20" s="61">
        <f t="shared" si="2"/>
        <v>0</v>
      </c>
      <c r="Y20" s="62">
        <f t="shared" si="3"/>
        <v>0</v>
      </c>
      <c r="Z20" s="694"/>
      <c r="AA20" s="697"/>
      <c r="AB20" s="697"/>
      <c r="AC20" s="697"/>
      <c r="AD20" s="697"/>
      <c r="AE20" s="697"/>
      <c r="AF20" s="697"/>
      <c r="AG20" s="697"/>
      <c r="AH20" s="697"/>
      <c r="AI20" s="705"/>
      <c r="AJ20" s="705"/>
    </row>
    <row r="21" spans="1:36" ht="31.5" x14ac:dyDescent="0.25">
      <c r="A21" s="707">
        <v>2</v>
      </c>
      <c r="B21" s="715" t="s">
        <v>60</v>
      </c>
      <c r="C21" s="700" t="s">
        <v>61</v>
      </c>
      <c r="D21" s="700">
        <f>400*0.9</f>
        <v>360</v>
      </c>
      <c r="E21" s="50" t="s">
        <v>62</v>
      </c>
      <c r="F21" s="50">
        <v>19</v>
      </c>
      <c r="G21" s="50">
        <v>21</v>
      </c>
      <c r="H21" s="50">
        <v>29</v>
      </c>
      <c r="I21" s="50">
        <v>12</v>
      </c>
      <c r="J21" s="50">
        <v>15</v>
      </c>
      <c r="K21" s="50">
        <v>24</v>
      </c>
      <c r="L21" s="50">
        <v>20.6</v>
      </c>
      <c r="M21" s="50">
        <v>11.6</v>
      </c>
      <c r="N21" s="50">
        <v>25.3</v>
      </c>
      <c r="O21" s="50">
        <v>20.5</v>
      </c>
      <c r="P21" s="50">
        <v>22.6</v>
      </c>
      <c r="Q21" s="50">
        <v>29.6</v>
      </c>
      <c r="R21" s="50">
        <v>385</v>
      </c>
      <c r="S21" s="50">
        <v>385</v>
      </c>
      <c r="T21" s="50">
        <v>418</v>
      </c>
      <c r="U21" s="50">
        <v>418</v>
      </c>
      <c r="V21" s="51">
        <f t="shared" si="0"/>
        <v>23</v>
      </c>
      <c r="W21" s="51">
        <f t="shared" si="1"/>
        <v>17</v>
      </c>
      <c r="X21" s="51">
        <f t="shared" si="2"/>
        <v>19.166666666666668</v>
      </c>
      <c r="Y21" s="52">
        <f t="shared" si="3"/>
        <v>24.233333333333334</v>
      </c>
      <c r="Z21" s="692">
        <f>SUM(V21:V27)</f>
        <v>72.2</v>
      </c>
      <c r="AA21" s="695">
        <f>SUM(W21:W27)</f>
        <v>56.999999999999993</v>
      </c>
      <c r="AB21" s="695">
        <f>SUM(X21:X27)</f>
        <v>83.23333333333332</v>
      </c>
      <c r="AC21" s="695">
        <f>SUM(Y21:Y27)</f>
        <v>107.06666666666666</v>
      </c>
      <c r="AD21" s="706">
        <f t="shared" ref="AD21" si="6">Z21*0.38*0.9*SQRT(3)</f>
        <v>42.768491360813741</v>
      </c>
      <c r="AE21" s="706">
        <f t="shared" si="4"/>
        <v>33.764598442747683</v>
      </c>
      <c r="AF21" s="706">
        <f t="shared" si="4"/>
        <v>49.304211878094137</v>
      </c>
      <c r="AG21" s="706">
        <f t="shared" si="4"/>
        <v>63.422158010588056</v>
      </c>
      <c r="AH21" s="695">
        <f>MAX(Z21:AC27)</f>
        <v>107.06666666666666</v>
      </c>
      <c r="AI21" s="703">
        <f t="shared" ref="AI21" si="7">AH21*0.38*0.9*SQRT(3)</f>
        <v>63.422158010588056</v>
      </c>
      <c r="AJ21" s="703">
        <f>D21-AI21</f>
        <v>296.57784198941192</v>
      </c>
    </row>
    <row r="22" spans="1:36" ht="31.5" x14ac:dyDescent="0.25">
      <c r="A22" s="708"/>
      <c r="B22" s="716"/>
      <c r="C22" s="701"/>
      <c r="D22" s="701"/>
      <c r="E22" s="53" t="s">
        <v>63</v>
      </c>
      <c r="F22" s="53">
        <v>20</v>
      </c>
      <c r="G22" s="53">
        <v>15</v>
      </c>
      <c r="H22" s="53">
        <v>14</v>
      </c>
      <c r="I22" s="53">
        <v>25</v>
      </c>
      <c r="J22" s="53">
        <v>18</v>
      </c>
      <c r="K22" s="53">
        <v>15</v>
      </c>
      <c r="L22" s="53">
        <v>5.7</v>
      </c>
      <c r="M22" s="53">
        <v>25</v>
      </c>
      <c r="N22" s="53">
        <v>31</v>
      </c>
      <c r="O22" s="53">
        <v>29.7</v>
      </c>
      <c r="P22" s="53">
        <v>39</v>
      </c>
      <c r="Q22" s="53">
        <v>32</v>
      </c>
      <c r="R22" s="54">
        <v>385</v>
      </c>
      <c r="S22" s="54">
        <v>385</v>
      </c>
      <c r="T22" s="54">
        <v>418</v>
      </c>
      <c r="U22" s="54">
        <v>418</v>
      </c>
      <c r="V22" s="55">
        <f t="shared" si="0"/>
        <v>16.333333333333332</v>
      </c>
      <c r="W22" s="55">
        <f t="shared" si="1"/>
        <v>19.333333333333332</v>
      </c>
      <c r="X22" s="55">
        <f t="shared" si="2"/>
        <v>20.566666666666666</v>
      </c>
      <c r="Y22" s="56">
        <f t="shared" si="3"/>
        <v>33.56666666666667</v>
      </c>
      <c r="Z22" s="693"/>
      <c r="AA22" s="696"/>
      <c r="AB22" s="696"/>
      <c r="AC22" s="696"/>
      <c r="AD22" s="696"/>
      <c r="AE22" s="696"/>
      <c r="AF22" s="696"/>
      <c r="AG22" s="696"/>
      <c r="AH22" s="696"/>
      <c r="AI22" s="704"/>
      <c r="AJ22" s="704"/>
    </row>
    <row r="23" spans="1:36" ht="31.5" x14ac:dyDescent="0.25">
      <c r="A23" s="708"/>
      <c r="B23" s="716"/>
      <c r="C23" s="701"/>
      <c r="D23" s="701"/>
      <c r="E23" s="57" t="s">
        <v>64</v>
      </c>
      <c r="F23" s="57">
        <v>4</v>
      </c>
      <c r="G23" s="57">
        <v>2</v>
      </c>
      <c r="H23" s="57">
        <v>7</v>
      </c>
      <c r="I23" s="57">
        <v>2</v>
      </c>
      <c r="J23" s="57">
        <v>1</v>
      </c>
      <c r="K23" s="57">
        <v>5</v>
      </c>
      <c r="L23" s="57">
        <v>15.9</v>
      </c>
      <c r="M23" s="57">
        <v>7.2</v>
      </c>
      <c r="N23" s="57">
        <v>22</v>
      </c>
      <c r="O23" s="57">
        <v>30.6</v>
      </c>
      <c r="P23" s="57">
        <v>1.5</v>
      </c>
      <c r="Q23" s="57">
        <v>27.6</v>
      </c>
      <c r="R23" s="57">
        <v>385</v>
      </c>
      <c r="S23" s="57">
        <v>385</v>
      </c>
      <c r="T23" s="57">
        <v>418</v>
      </c>
      <c r="U23" s="57">
        <v>418</v>
      </c>
      <c r="V23" s="55">
        <f t="shared" si="0"/>
        <v>4.333333333333333</v>
      </c>
      <c r="W23" s="55">
        <f t="shared" si="1"/>
        <v>2.6666666666666665</v>
      </c>
      <c r="X23" s="55">
        <f t="shared" si="2"/>
        <v>15.033333333333333</v>
      </c>
      <c r="Y23" s="56">
        <f t="shared" si="3"/>
        <v>19.900000000000002</v>
      </c>
      <c r="Z23" s="693"/>
      <c r="AA23" s="696"/>
      <c r="AB23" s="696"/>
      <c r="AC23" s="696"/>
      <c r="AD23" s="696"/>
      <c r="AE23" s="696"/>
      <c r="AF23" s="696"/>
      <c r="AG23" s="696"/>
      <c r="AH23" s="696"/>
      <c r="AI23" s="704"/>
      <c r="AJ23" s="704"/>
    </row>
    <row r="24" spans="1:36" ht="15.75" x14ac:dyDescent="0.25">
      <c r="A24" s="708"/>
      <c r="B24" s="716"/>
      <c r="C24" s="701"/>
      <c r="D24" s="701"/>
      <c r="E24" s="53" t="s">
        <v>65</v>
      </c>
      <c r="F24" s="53">
        <v>37</v>
      </c>
      <c r="G24" s="53">
        <v>17</v>
      </c>
      <c r="H24" s="53">
        <v>22</v>
      </c>
      <c r="I24" s="53">
        <v>20</v>
      </c>
      <c r="J24" s="53">
        <v>10</v>
      </c>
      <c r="K24" s="53">
        <v>18</v>
      </c>
      <c r="L24" s="53">
        <v>17.8</v>
      </c>
      <c r="M24" s="53">
        <v>4.5</v>
      </c>
      <c r="N24" s="53">
        <v>11.7</v>
      </c>
      <c r="O24" s="53">
        <v>12.1</v>
      </c>
      <c r="P24" s="53">
        <v>3</v>
      </c>
      <c r="Q24" s="53">
        <v>3.9</v>
      </c>
      <c r="R24" s="54">
        <v>385</v>
      </c>
      <c r="S24" s="54">
        <v>385</v>
      </c>
      <c r="T24" s="54">
        <v>418</v>
      </c>
      <c r="U24" s="54">
        <v>418</v>
      </c>
      <c r="V24" s="55">
        <f t="shared" si="0"/>
        <v>25.333333333333332</v>
      </c>
      <c r="W24" s="55">
        <f t="shared" si="1"/>
        <v>16</v>
      </c>
      <c r="X24" s="55">
        <f t="shared" si="2"/>
        <v>11.333333333333334</v>
      </c>
      <c r="Y24" s="56">
        <f t="shared" si="3"/>
        <v>6.333333333333333</v>
      </c>
      <c r="Z24" s="693"/>
      <c r="AA24" s="696"/>
      <c r="AB24" s="696"/>
      <c r="AC24" s="696"/>
      <c r="AD24" s="696"/>
      <c r="AE24" s="696"/>
      <c r="AF24" s="696"/>
      <c r="AG24" s="696"/>
      <c r="AH24" s="696"/>
      <c r="AI24" s="704"/>
      <c r="AJ24" s="704"/>
    </row>
    <row r="25" spans="1:36" ht="31.5" x14ac:dyDescent="0.25">
      <c r="A25" s="708"/>
      <c r="B25" s="716"/>
      <c r="C25" s="701"/>
      <c r="D25" s="701"/>
      <c r="E25" s="53" t="s">
        <v>66</v>
      </c>
      <c r="F25" s="53">
        <v>0.3</v>
      </c>
      <c r="G25" s="53">
        <v>0.1</v>
      </c>
      <c r="H25" s="53">
        <v>0</v>
      </c>
      <c r="I25" s="53">
        <v>0</v>
      </c>
      <c r="J25" s="53"/>
      <c r="K25" s="53"/>
      <c r="L25" s="53">
        <v>0.8</v>
      </c>
      <c r="M25" s="53"/>
      <c r="N25" s="53"/>
      <c r="O25" s="53">
        <v>8.4</v>
      </c>
      <c r="P25" s="53">
        <v>0</v>
      </c>
      <c r="Q25" s="53">
        <v>0</v>
      </c>
      <c r="R25" s="54">
        <v>385</v>
      </c>
      <c r="S25" s="54">
        <v>385</v>
      </c>
      <c r="T25" s="54">
        <v>418</v>
      </c>
      <c r="U25" s="54">
        <v>418</v>
      </c>
      <c r="V25" s="55">
        <f t="shared" si="0"/>
        <v>0.2</v>
      </c>
      <c r="W25" s="55">
        <f t="shared" si="1"/>
        <v>0</v>
      </c>
      <c r="X25" s="55">
        <f t="shared" si="2"/>
        <v>0.8</v>
      </c>
      <c r="Y25" s="56">
        <f t="shared" si="3"/>
        <v>8.4</v>
      </c>
      <c r="Z25" s="693"/>
      <c r="AA25" s="696"/>
      <c r="AB25" s="696"/>
      <c r="AC25" s="696"/>
      <c r="AD25" s="696"/>
      <c r="AE25" s="696"/>
      <c r="AF25" s="696"/>
      <c r="AG25" s="696"/>
      <c r="AH25" s="696"/>
      <c r="AI25" s="704"/>
      <c r="AJ25" s="704"/>
    </row>
    <row r="26" spans="1:36" ht="15.75" x14ac:dyDescent="0.25">
      <c r="A26" s="708"/>
      <c r="B26" s="716"/>
      <c r="C26" s="701"/>
      <c r="D26" s="701"/>
      <c r="E26" s="57" t="s">
        <v>126</v>
      </c>
      <c r="F26" s="57">
        <v>3</v>
      </c>
      <c r="G26" s="57">
        <v>2</v>
      </c>
      <c r="H26" s="57">
        <v>4</v>
      </c>
      <c r="I26" s="57">
        <v>2</v>
      </c>
      <c r="J26" s="57">
        <v>0</v>
      </c>
      <c r="K26" s="57">
        <v>2</v>
      </c>
      <c r="L26" s="57">
        <v>8</v>
      </c>
      <c r="M26" s="57">
        <v>17</v>
      </c>
      <c r="N26" s="57">
        <v>24</v>
      </c>
      <c r="O26" s="57">
        <v>12.9</v>
      </c>
      <c r="P26" s="57">
        <v>12</v>
      </c>
      <c r="Q26" s="57">
        <v>19</v>
      </c>
      <c r="R26" s="58">
        <v>385</v>
      </c>
      <c r="S26" s="58">
        <v>385</v>
      </c>
      <c r="T26" s="58">
        <v>418</v>
      </c>
      <c r="U26" s="58">
        <v>418</v>
      </c>
      <c r="V26" s="55">
        <f t="shared" si="0"/>
        <v>3</v>
      </c>
      <c r="W26" s="55">
        <f t="shared" si="1"/>
        <v>2</v>
      </c>
      <c r="X26" s="55">
        <f t="shared" si="2"/>
        <v>16.333333333333332</v>
      </c>
      <c r="Y26" s="56">
        <f t="shared" si="3"/>
        <v>14.633333333333333</v>
      </c>
      <c r="Z26" s="693"/>
      <c r="AA26" s="696"/>
      <c r="AB26" s="696"/>
      <c r="AC26" s="696"/>
      <c r="AD26" s="696"/>
      <c r="AE26" s="696"/>
      <c r="AF26" s="696"/>
      <c r="AG26" s="696"/>
      <c r="AH26" s="696"/>
      <c r="AI26" s="704"/>
      <c r="AJ26" s="704"/>
    </row>
    <row r="27" spans="1:36" ht="16.5" thickBot="1" x14ac:dyDescent="0.3">
      <c r="A27" s="709"/>
      <c r="B27" s="717"/>
      <c r="C27" s="702"/>
      <c r="D27" s="702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1">
        <f t="shared" si="0"/>
        <v>0</v>
      </c>
      <c r="W27" s="61">
        <f t="shared" si="1"/>
        <v>0</v>
      </c>
      <c r="X27" s="61">
        <f t="shared" si="2"/>
        <v>0</v>
      </c>
      <c r="Y27" s="62">
        <f t="shared" si="3"/>
        <v>0</v>
      </c>
      <c r="Z27" s="694"/>
      <c r="AA27" s="697"/>
      <c r="AB27" s="697"/>
      <c r="AC27" s="697"/>
      <c r="AD27" s="697"/>
      <c r="AE27" s="697"/>
      <c r="AF27" s="697"/>
      <c r="AG27" s="697"/>
      <c r="AH27" s="697"/>
      <c r="AI27" s="705"/>
      <c r="AJ27" s="705"/>
    </row>
    <row r="28" spans="1:36" ht="18.75" x14ac:dyDescent="0.25">
      <c r="A28" s="707">
        <v>3</v>
      </c>
      <c r="B28" s="715" t="s">
        <v>28</v>
      </c>
      <c r="C28" s="688" t="s">
        <v>67</v>
      </c>
      <c r="D28" s="688">
        <f>(400+400)*0.9</f>
        <v>720</v>
      </c>
      <c r="E28" s="50" t="s">
        <v>68</v>
      </c>
      <c r="F28" s="50">
        <v>17</v>
      </c>
      <c r="G28" s="50">
        <v>5</v>
      </c>
      <c r="H28" s="50">
        <v>22</v>
      </c>
      <c r="I28" s="50">
        <v>18</v>
      </c>
      <c r="J28" s="50">
        <v>6</v>
      </c>
      <c r="K28" s="50">
        <v>25</v>
      </c>
      <c r="L28" s="50">
        <v>33</v>
      </c>
      <c r="M28" s="50">
        <v>2</v>
      </c>
      <c r="N28" s="50">
        <v>28</v>
      </c>
      <c r="O28" s="50">
        <v>30.8</v>
      </c>
      <c r="P28" s="50">
        <v>9.1999999999999993</v>
      </c>
      <c r="Q28" s="50">
        <v>36.700000000000003</v>
      </c>
      <c r="R28" s="50">
        <v>382</v>
      </c>
      <c r="S28" s="50">
        <v>380</v>
      </c>
      <c r="T28" s="50">
        <v>392</v>
      </c>
      <c r="U28" s="50">
        <v>392</v>
      </c>
      <c r="V28" s="63">
        <f t="shared" si="0"/>
        <v>14.666666666666666</v>
      </c>
      <c r="W28" s="63">
        <f t="shared" si="1"/>
        <v>16.333333333333332</v>
      </c>
      <c r="X28" s="63">
        <f t="shared" si="2"/>
        <v>21</v>
      </c>
      <c r="Y28" s="64">
        <f t="shared" si="3"/>
        <v>25.566666666666666</v>
      </c>
      <c r="Z28" s="506">
        <f>SUM(V28:V35)</f>
        <v>233.7</v>
      </c>
      <c r="AA28" s="503">
        <f>SUM(W28:W35)</f>
        <v>246.66666666666666</v>
      </c>
      <c r="AB28" s="503">
        <f>SUM(X28:X35)</f>
        <v>306.36666666666667</v>
      </c>
      <c r="AC28" s="503">
        <f>SUM(Y28:Y35)</f>
        <v>348.9666666666667</v>
      </c>
      <c r="AD28" s="485">
        <f t="shared" ref="AD28:AG28" si="8">Z28*0.38*0.9*SQRT(3)</f>
        <v>138.43485361526552</v>
      </c>
      <c r="AE28" s="485">
        <f t="shared" si="8"/>
        <v>146.11580612651048</v>
      </c>
      <c r="AF28" s="485">
        <f t="shared" si="8"/>
        <v>181.47978028496729</v>
      </c>
      <c r="AG28" s="485">
        <f t="shared" si="8"/>
        <v>206.71437491059979</v>
      </c>
      <c r="AH28" s="503">
        <f>MAX(Z28:AC35)</f>
        <v>348.9666666666667</v>
      </c>
      <c r="AI28" s="982">
        <f t="shared" ref="AI28" si="9">AH28*0.38*0.9*SQRT(3)</f>
        <v>206.71437491059979</v>
      </c>
      <c r="AJ28" s="982">
        <f>D28-AI28</f>
        <v>513.28562508940024</v>
      </c>
    </row>
    <row r="29" spans="1:36" ht="47.25" x14ac:dyDescent="0.25">
      <c r="A29" s="708"/>
      <c r="B29" s="716"/>
      <c r="C29" s="714"/>
      <c r="D29" s="714"/>
      <c r="E29" s="53" t="s">
        <v>69</v>
      </c>
      <c r="F29" s="53">
        <v>17</v>
      </c>
      <c r="G29" s="53">
        <v>3</v>
      </c>
      <c r="H29" s="53">
        <v>11</v>
      </c>
      <c r="I29" s="53">
        <v>15</v>
      </c>
      <c r="J29" s="53">
        <v>2</v>
      </c>
      <c r="K29" s="53">
        <v>15</v>
      </c>
      <c r="L29" s="53">
        <v>20.7</v>
      </c>
      <c r="M29" s="53">
        <v>17</v>
      </c>
      <c r="N29" s="53">
        <v>25.5</v>
      </c>
      <c r="O29" s="53">
        <v>27.8</v>
      </c>
      <c r="P29" s="53">
        <v>11.6</v>
      </c>
      <c r="Q29" s="53">
        <v>22</v>
      </c>
      <c r="R29" s="65">
        <v>382</v>
      </c>
      <c r="S29" s="65">
        <v>380</v>
      </c>
      <c r="T29" s="65">
        <v>392</v>
      </c>
      <c r="U29" s="65">
        <v>392</v>
      </c>
      <c r="V29" s="66">
        <f t="shared" si="0"/>
        <v>10.333333333333334</v>
      </c>
      <c r="W29" s="66">
        <f t="shared" si="1"/>
        <v>10.666666666666666</v>
      </c>
      <c r="X29" s="66">
        <f t="shared" si="2"/>
        <v>21.066666666666666</v>
      </c>
      <c r="Y29" s="67">
        <f t="shared" si="3"/>
        <v>20.466666666666665</v>
      </c>
      <c r="Z29" s="501"/>
      <c r="AA29" s="486"/>
      <c r="AB29" s="486"/>
      <c r="AC29" s="486"/>
      <c r="AD29" s="486"/>
      <c r="AE29" s="486"/>
      <c r="AF29" s="486"/>
      <c r="AG29" s="486"/>
      <c r="AH29" s="486"/>
      <c r="AI29" s="983"/>
      <c r="AJ29" s="983"/>
    </row>
    <row r="30" spans="1:36" ht="18.75" x14ac:dyDescent="0.25">
      <c r="A30" s="708"/>
      <c r="B30" s="716"/>
      <c r="C30" s="714"/>
      <c r="D30" s="714"/>
      <c r="E30" s="57" t="s">
        <v>70</v>
      </c>
      <c r="F30" s="57">
        <v>0.8</v>
      </c>
      <c r="G30" s="57">
        <v>5</v>
      </c>
      <c r="H30" s="57">
        <v>0.2</v>
      </c>
      <c r="I30" s="57">
        <v>12</v>
      </c>
      <c r="J30" s="57">
        <v>13</v>
      </c>
      <c r="K30" s="57">
        <v>11</v>
      </c>
      <c r="L30" s="57">
        <v>24.9</v>
      </c>
      <c r="M30" s="57">
        <v>25</v>
      </c>
      <c r="N30" s="57">
        <v>28</v>
      </c>
      <c r="O30" s="57">
        <v>14.5</v>
      </c>
      <c r="P30" s="57">
        <v>23.5</v>
      </c>
      <c r="Q30" s="57">
        <v>31.8</v>
      </c>
      <c r="R30" s="68">
        <v>382</v>
      </c>
      <c r="S30" s="68">
        <v>380</v>
      </c>
      <c r="T30" s="68">
        <v>392</v>
      </c>
      <c r="U30" s="68">
        <v>392</v>
      </c>
      <c r="V30" s="66">
        <f t="shared" si="0"/>
        <v>2</v>
      </c>
      <c r="W30" s="66">
        <f t="shared" si="1"/>
        <v>12</v>
      </c>
      <c r="X30" s="66">
        <f t="shared" si="2"/>
        <v>25.966666666666669</v>
      </c>
      <c r="Y30" s="67">
        <f t="shared" si="3"/>
        <v>23.266666666666666</v>
      </c>
      <c r="Z30" s="501"/>
      <c r="AA30" s="486"/>
      <c r="AB30" s="486"/>
      <c r="AC30" s="486"/>
      <c r="AD30" s="486"/>
      <c r="AE30" s="486"/>
      <c r="AF30" s="486"/>
      <c r="AG30" s="486"/>
      <c r="AH30" s="486"/>
      <c r="AI30" s="983"/>
      <c r="AJ30" s="983"/>
    </row>
    <row r="31" spans="1:36" ht="18.75" x14ac:dyDescent="0.25">
      <c r="A31" s="708"/>
      <c r="B31" s="716"/>
      <c r="C31" s="714"/>
      <c r="D31" s="714"/>
      <c r="E31" s="53" t="s">
        <v>71</v>
      </c>
      <c r="F31" s="53">
        <v>53</v>
      </c>
      <c r="G31" s="53">
        <v>47</v>
      </c>
      <c r="H31" s="53">
        <v>56</v>
      </c>
      <c r="I31" s="53">
        <v>50</v>
      </c>
      <c r="J31" s="53">
        <v>45</v>
      </c>
      <c r="K31" s="53">
        <v>55</v>
      </c>
      <c r="L31" s="53">
        <v>118</v>
      </c>
      <c r="M31" s="53">
        <v>115</v>
      </c>
      <c r="N31" s="53">
        <v>110</v>
      </c>
      <c r="O31" s="53">
        <v>109.3</v>
      </c>
      <c r="P31" s="53">
        <v>109.2</v>
      </c>
      <c r="Q31" s="53">
        <v>111.5</v>
      </c>
      <c r="R31" s="65">
        <v>382</v>
      </c>
      <c r="S31" s="65">
        <v>380</v>
      </c>
      <c r="T31" s="65">
        <v>392</v>
      </c>
      <c r="U31" s="65">
        <v>392</v>
      </c>
      <c r="V31" s="66">
        <f t="shared" si="0"/>
        <v>52</v>
      </c>
      <c r="W31" s="66">
        <f t="shared" si="1"/>
        <v>50</v>
      </c>
      <c r="X31" s="66">
        <f t="shared" si="2"/>
        <v>114.33333333333333</v>
      </c>
      <c r="Y31" s="67">
        <f t="shared" si="3"/>
        <v>110</v>
      </c>
      <c r="Z31" s="501"/>
      <c r="AA31" s="486"/>
      <c r="AB31" s="486"/>
      <c r="AC31" s="486"/>
      <c r="AD31" s="486"/>
      <c r="AE31" s="486"/>
      <c r="AF31" s="486"/>
      <c r="AG31" s="486"/>
      <c r="AH31" s="486"/>
      <c r="AI31" s="983"/>
      <c r="AJ31" s="983"/>
    </row>
    <row r="32" spans="1:36" ht="18.75" x14ac:dyDescent="0.25">
      <c r="A32" s="708"/>
      <c r="B32" s="716"/>
      <c r="C32" s="714"/>
      <c r="D32" s="714"/>
      <c r="E32" s="57" t="s">
        <v>72</v>
      </c>
      <c r="F32" s="57">
        <v>156</v>
      </c>
      <c r="G32" s="57">
        <v>154</v>
      </c>
      <c r="H32" s="57">
        <v>152</v>
      </c>
      <c r="I32" s="57">
        <v>160</v>
      </c>
      <c r="J32" s="57">
        <v>158</v>
      </c>
      <c r="K32" s="57">
        <v>155</v>
      </c>
      <c r="L32" s="57">
        <v>125</v>
      </c>
      <c r="M32" s="57">
        <v>123</v>
      </c>
      <c r="N32" s="57">
        <v>124</v>
      </c>
      <c r="O32" s="57">
        <v>168</v>
      </c>
      <c r="P32" s="57">
        <v>167</v>
      </c>
      <c r="Q32" s="57">
        <v>174</v>
      </c>
      <c r="R32" s="68">
        <v>382</v>
      </c>
      <c r="S32" s="68">
        <v>380</v>
      </c>
      <c r="T32" s="68">
        <v>392</v>
      </c>
      <c r="U32" s="68">
        <v>392</v>
      </c>
      <c r="V32" s="66">
        <f t="shared" si="0"/>
        <v>154</v>
      </c>
      <c r="W32" s="66">
        <f t="shared" si="1"/>
        <v>157.66666666666666</v>
      </c>
      <c r="X32" s="66">
        <f t="shared" si="2"/>
        <v>124</v>
      </c>
      <c r="Y32" s="67">
        <f t="shared" si="3"/>
        <v>169.66666666666666</v>
      </c>
      <c r="Z32" s="501"/>
      <c r="AA32" s="486"/>
      <c r="AB32" s="486"/>
      <c r="AC32" s="486"/>
      <c r="AD32" s="486"/>
      <c r="AE32" s="486"/>
      <c r="AF32" s="486"/>
      <c r="AG32" s="486"/>
      <c r="AH32" s="486"/>
      <c r="AI32" s="983"/>
      <c r="AJ32" s="983"/>
    </row>
    <row r="33" spans="1:36" ht="18.75" x14ac:dyDescent="0.25">
      <c r="A33" s="708"/>
      <c r="B33" s="716"/>
      <c r="C33" s="714"/>
      <c r="D33" s="714"/>
      <c r="E33" s="53" t="s">
        <v>73</v>
      </c>
      <c r="F33" s="53">
        <v>0</v>
      </c>
      <c r="G33" s="53">
        <v>0</v>
      </c>
      <c r="H33" s="53">
        <v>0.7</v>
      </c>
      <c r="I33" s="53">
        <v>0</v>
      </c>
      <c r="J33" s="53"/>
      <c r="K33" s="53"/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65">
        <v>382</v>
      </c>
      <c r="S33" s="65">
        <v>380</v>
      </c>
      <c r="T33" s="65">
        <v>392</v>
      </c>
      <c r="U33" s="65">
        <v>392</v>
      </c>
      <c r="V33" s="66">
        <f t="shared" si="0"/>
        <v>0.7</v>
      </c>
      <c r="W33" s="66">
        <f t="shared" si="1"/>
        <v>0</v>
      </c>
      <c r="X33" s="66">
        <f t="shared" si="2"/>
        <v>0</v>
      </c>
      <c r="Y33" s="67">
        <f t="shared" si="3"/>
        <v>0</v>
      </c>
      <c r="Z33" s="501"/>
      <c r="AA33" s="486"/>
      <c r="AB33" s="486"/>
      <c r="AC33" s="486"/>
      <c r="AD33" s="486"/>
      <c r="AE33" s="486"/>
      <c r="AF33" s="486"/>
      <c r="AG33" s="486"/>
      <c r="AH33" s="486"/>
      <c r="AI33" s="983"/>
      <c r="AJ33" s="983"/>
    </row>
    <row r="34" spans="1:36" ht="18.75" x14ac:dyDescent="0.25">
      <c r="A34" s="708"/>
      <c r="B34" s="716"/>
      <c r="C34" s="714"/>
      <c r="D34" s="71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68"/>
      <c r="S34" s="68"/>
      <c r="T34" s="68"/>
      <c r="U34" s="68"/>
      <c r="V34" s="66">
        <f t="shared" si="0"/>
        <v>0</v>
      </c>
      <c r="W34" s="66">
        <f t="shared" si="1"/>
        <v>0</v>
      </c>
      <c r="X34" s="66">
        <f t="shared" si="2"/>
        <v>0</v>
      </c>
      <c r="Y34" s="67">
        <f t="shared" si="3"/>
        <v>0</v>
      </c>
      <c r="Z34" s="501"/>
      <c r="AA34" s="486"/>
      <c r="AB34" s="486"/>
      <c r="AC34" s="486"/>
      <c r="AD34" s="486"/>
      <c r="AE34" s="486"/>
      <c r="AF34" s="486"/>
      <c r="AG34" s="486"/>
      <c r="AH34" s="486"/>
      <c r="AI34" s="983"/>
      <c r="AJ34" s="983"/>
    </row>
    <row r="35" spans="1:36" ht="19.5" thickBot="1" x14ac:dyDescent="0.3">
      <c r="A35" s="709"/>
      <c r="B35" s="717"/>
      <c r="C35" s="689"/>
      <c r="D35" s="68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9"/>
      <c r="S35" s="69"/>
      <c r="T35" s="69"/>
      <c r="U35" s="69"/>
      <c r="V35" s="70">
        <f t="shared" si="0"/>
        <v>0</v>
      </c>
      <c r="W35" s="70">
        <f t="shared" si="1"/>
        <v>0</v>
      </c>
      <c r="X35" s="70">
        <f t="shared" si="2"/>
        <v>0</v>
      </c>
      <c r="Y35" s="71">
        <f t="shared" si="3"/>
        <v>0</v>
      </c>
      <c r="Z35" s="502"/>
      <c r="AA35" s="487"/>
      <c r="AB35" s="487"/>
      <c r="AC35" s="487"/>
      <c r="AD35" s="487"/>
      <c r="AE35" s="487"/>
      <c r="AF35" s="487"/>
      <c r="AG35" s="487"/>
      <c r="AH35" s="487"/>
      <c r="AI35" s="984"/>
      <c r="AJ35" s="984"/>
    </row>
    <row r="36" spans="1:36" ht="47.25" x14ac:dyDescent="0.25">
      <c r="A36" s="707">
        <v>4</v>
      </c>
      <c r="B36" s="715" t="s">
        <v>74</v>
      </c>
      <c r="C36" s="688" t="s">
        <v>75</v>
      </c>
      <c r="D36" s="688">
        <f>250*0.9</f>
        <v>225</v>
      </c>
      <c r="E36" s="50" t="s">
        <v>76</v>
      </c>
      <c r="F36" s="50">
        <v>33</v>
      </c>
      <c r="G36" s="50">
        <v>49</v>
      </c>
      <c r="H36" s="50">
        <v>57</v>
      </c>
      <c r="I36" s="50">
        <v>35</v>
      </c>
      <c r="J36" s="50">
        <v>50</v>
      </c>
      <c r="K36" s="50">
        <v>60</v>
      </c>
      <c r="L36" s="50">
        <v>33.799999999999997</v>
      </c>
      <c r="M36" s="50">
        <v>57.7</v>
      </c>
      <c r="N36" s="50">
        <v>65.5</v>
      </c>
      <c r="O36" s="50">
        <v>46</v>
      </c>
      <c r="P36" s="50">
        <v>106.4</v>
      </c>
      <c r="Q36" s="50">
        <v>74.599999999999994</v>
      </c>
      <c r="R36" s="50">
        <v>379</v>
      </c>
      <c r="S36" s="50">
        <v>380</v>
      </c>
      <c r="T36" s="50">
        <v>402</v>
      </c>
      <c r="U36" s="50">
        <v>402</v>
      </c>
      <c r="V36" s="51">
        <f t="shared" si="0"/>
        <v>46.333333333333336</v>
      </c>
      <c r="W36" s="51">
        <f t="shared" si="1"/>
        <v>48.333333333333336</v>
      </c>
      <c r="X36" s="51">
        <f t="shared" si="2"/>
        <v>52.333333333333336</v>
      </c>
      <c r="Y36" s="52">
        <f t="shared" si="3"/>
        <v>75.666666666666671</v>
      </c>
      <c r="Z36" s="692">
        <f>SUM(V36:V40)</f>
        <v>70.666666666666671</v>
      </c>
      <c r="AA36" s="695">
        <f>SUM(W36:W40)</f>
        <v>70</v>
      </c>
      <c r="AB36" s="695">
        <f>SUM(X36:X40)</f>
        <v>81.400000000000006</v>
      </c>
      <c r="AC36" s="695">
        <f>SUM(Y36:Y40)</f>
        <v>101.5</v>
      </c>
      <c r="AD36" s="706">
        <f t="shared" ref="AD36" si="10">Z36*0.38*0.9*SQRT(3)</f>
        <v>41.860203917324625</v>
      </c>
      <c r="AE36" s="706">
        <f t="shared" si="4"/>
        <v>41.465296333198921</v>
      </c>
      <c r="AF36" s="706">
        <f t="shared" si="4"/>
        <v>48.218216021748461</v>
      </c>
      <c r="AG36" s="706">
        <f t="shared" si="4"/>
        <v>60.124679683138439</v>
      </c>
      <c r="AH36" s="695">
        <f>MAX(Z36:AC40)</f>
        <v>101.5</v>
      </c>
      <c r="AI36" s="703">
        <f t="shared" ref="AI36" si="11">AH36*0.38*0.9*SQRT(3)</f>
        <v>60.124679683138439</v>
      </c>
      <c r="AJ36" s="703">
        <f>D36-AI36</f>
        <v>164.87532031686158</v>
      </c>
    </row>
    <row r="37" spans="1:36" ht="15.75" x14ac:dyDescent="0.25">
      <c r="A37" s="708"/>
      <c r="B37" s="716"/>
      <c r="C37" s="714"/>
      <c r="D37" s="714"/>
      <c r="E37" s="53" t="s">
        <v>77</v>
      </c>
      <c r="F37" s="53">
        <v>7</v>
      </c>
      <c r="G37" s="53">
        <v>11</v>
      </c>
      <c r="H37" s="53">
        <v>16</v>
      </c>
      <c r="I37" s="53">
        <v>3</v>
      </c>
      <c r="J37" s="53">
        <v>5</v>
      </c>
      <c r="K37" s="53">
        <v>7</v>
      </c>
      <c r="L37" s="53">
        <v>8.5</v>
      </c>
      <c r="M37" s="53">
        <v>22.4</v>
      </c>
      <c r="N37" s="53">
        <v>34.1</v>
      </c>
      <c r="O37" s="53">
        <v>10.8</v>
      </c>
      <c r="P37" s="53">
        <v>7.9</v>
      </c>
      <c r="Q37" s="53">
        <v>21.7</v>
      </c>
      <c r="R37" s="54">
        <v>379</v>
      </c>
      <c r="S37" s="54">
        <v>380</v>
      </c>
      <c r="T37" s="54">
        <v>402</v>
      </c>
      <c r="U37" s="54">
        <v>402</v>
      </c>
      <c r="V37" s="55">
        <f t="shared" si="0"/>
        <v>11.333333333333334</v>
      </c>
      <c r="W37" s="55">
        <f t="shared" si="1"/>
        <v>5</v>
      </c>
      <c r="X37" s="55">
        <f t="shared" si="2"/>
        <v>21.666666666666668</v>
      </c>
      <c r="Y37" s="56">
        <f t="shared" si="3"/>
        <v>13.466666666666669</v>
      </c>
      <c r="Z37" s="693"/>
      <c r="AA37" s="696"/>
      <c r="AB37" s="696"/>
      <c r="AC37" s="696"/>
      <c r="AD37" s="696"/>
      <c r="AE37" s="696"/>
      <c r="AF37" s="696"/>
      <c r="AG37" s="696"/>
      <c r="AH37" s="696"/>
      <c r="AI37" s="704"/>
      <c r="AJ37" s="704"/>
    </row>
    <row r="38" spans="1:36" ht="31.5" x14ac:dyDescent="0.25">
      <c r="A38" s="708"/>
      <c r="B38" s="716"/>
      <c r="C38" s="714"/>
      <c r="D38" s="714"/>
      <c r="E38" s="57" t="s">
        <v>78</v>
      </c>
      <c r="F38" s="57">
        <v>15</v>
      </c>
      <c r="G38" s="57">
        <v>7</v>
      </c>
      <c r="H38" s="57">
        <v>17</v>
      </c>
      <c r="I38" s="57">
        <v>20</v>
      </c>
      <c r="J38" s="57">
        <v>10</v>
      </c>
      <c r="K38" s="57">
        <v>20</v>
      </c>
      <c r="L38" s="57">
        <v>5.3</v>
      </c>
      <c r="M38" s="57">
        <v>9.1</v>
      </c>
      <c r="N38" s="57">
        <v>7.8</v>
      </c>
      <c r="O38" s="57">
        <v>16.3</v>
      </c>
      <c r="P38" s="57">
        <v>6.5</v>
      </c>
      <c r="Q38" s="57">
        <v>14.3</v>
      </c>
      <c r="R38" s="57">
        <v>379</v>
      </c>
      <c r="S38" s="57">
        <v>380</v>
      </c>
      <c r="T38" s="57">
        <v>402</v>
      </c>
      <c r="U38" s="57">
        <v>402</v>
      </c>
      <c r="V38" s="55">
        <f t="shared" si="0"/>
        <v>13</v>
      </c>
      <c r="W38" s="55">
        <f t="shared" si="1"/>
        <v>16.666666666666668</v>
      </c>
      <c r="X38" s="55">
        <f t="shared" si="2"/>
        <v>7.3999999999999995</v>
      </c>
      <c r="Y38" s="56">
        <f t="shared" si="3"/>
        <v>12.366666666666667</v>
      </c>
      <c r="Z38" s="693"/>
      <c r="AA38" s="696"/>
      <c r="AB38" s="696"/>
      <c r="AC38" s="696"/>
      <c r="AD38" s="696"/>
      <c r="AE38" s="696"/>
      <c r="AF38" s="696"/>
      <c r="AG38" s="696"/>
      <c r="AH38" s="696"/>
      <c r="AI38" s="704"/>
      <c r="AJ38" s="704"/>
    </row>
    <row r="39" spans="1:36" ht="31.5" x14ac:dyDescent="0.25">
      <c r="A39" s="708"/>
      <c r="B39" s="716"/>
      <c r="C39" s="714"/>
      <c r="D39" s="714"/>
      <c r="E39" s="53" t="s">
        <v>79</v>
      </c>
      <c r="F39" s="53">
        <v>0</v>
      </c>
      <c r="G39" s="53"/>
      <c r="H39" s="53"/>
      <c r="I39" s="53"/>
      <c r="J39" s="53"/>
      <c r="K39" s="53"/>
      <c r="L39" s="53">
        <v>0</v>
      </c>
      <c r="M39" s="53"/>
      <c r="N39" s="53"/>
      <c r="O39" s="53">
        <v>0</v>
      </c>
      <c r="P39" s="53"/>
      <c r="Q39" s="53"/>
      <c r="R39" s="54">
        <v>379</v>
      </c>
      <c r="S39" s="54">
        <v>380</v>
      </c>
      <c r="T39" s="54">
        <v>402</v>
      </c>
      <c r="U39" s="54">
        <v>402</v>
      </c>
      <c r="V39" s="55">
        <f t="shared" si="0"/>
        <v>0</v>
      </c>
      <c r="W39" s="55">
        <f t="shared" si="1"/>
        <v>0</v>
      </c>
      <c r="X39" s="55">
        <f t="shared" si="2"/>
        <v>0</v>
      </c>
      <c r="Y39" s="56">
        <f t="shared" si="3"/>
        <v>0</v>
      </c>
      <c r="Z39" s="693"/>
      <c r="AA39" s="696"/>
      <c r="AB39" s="696"/>
      <c r="AC39" s="696"/>
      <c r="AD39" s="696"/>
      <c r="AE39" s="696"/>
      <c r="AF39" s="696"/>
      <c r="AG39" s="696"/>
      <c r="AH39" s="696"/>
      <c r="AI39" s="704"/>
      <c r="AJ39" s="704"/>
    </row>
    <row r="40" spans="1:36" ht="16.5" thickBot="1" x14ac:dyDescent="0.3">
      <c r="A40" s="709"/>
      <c r="B40" s="717"/>
      <c r="C40" s="689"/>
      <c r="D40" s="68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60"/>
      <c r="T40" s="60"/>
      <c r="U40" s="60"/>
      <c r="V40" s="61">
        <f t="shared" si="0"/>
        <v>0</v>
      </c>
      <c r="W40" s="61">
        <f t="shared" si="1"/>
        <v>0</v>
      </c>
      <c r="X40" s="61">
        <f t="shared" si="2"/>
        <v>0</v>
      </c>
      <c r="Y40" s="62">
        <f t="shared" si="3"/>
        <v>0</v>
      </c>
      <c r="Z40" s="694"/>
      <c r="AA40" s="697"/>
      <c r="AB40" s="697"/>
      <c r="AC40" s="697"/>
      <c r="AD40" s="697"/>
      <c r="AE40" s="697"/>
      <c r="AF40" s="697"/>
      <c r="AG40" s="697"/>
      <c r="AH40" s="697"/>
      <c r="AI40" s="705"/>
      <c r="AJ40" s="705"/>
    </row>
    <row r="41" spans="1:36" ht="15.75" x14ac:dyDescent="0.25">
      <c r="A41" s="707">
        <v>5</v>
      </c>
      <c r="B41" s="715" t="s">
        <v>80</v>
      </c>
      <c r="C41" s="688" t="s">
        <v>81</v>
      </c>
      <c r="D41" s="688">
        <f>(400+160)*0.9</f>
        <v>504</v>
      </c>
      <c r="E41" s="50" t="s">
        <v>82</v>
      </c>
      <c r="F41" s="50">
        <v>19</v>
      </c>
      <c r="G41" s="50">
        <v>15</v>
      </c>
      <c r="H41" s="50">
        <v>28</v>
      </c>
      <c r="I41" s="50">
        <v>25</v>
      </c>
      <c r="J41" s="50">
        <v>20</v>
      </c>
      <c r="K41" s="50">
        <v>30</v>
      </c>
      <c r="L41" s="50">
        <v>36.6</v>
      </c>
      <c r="M41" s="50">
        <v>41</v>
      </c>
      <c r="N41" s="50">
        <v>42.6</v>
      </c>
      <c r="O41" s="50">
        <v>22.6</v>
      </c>
      <c r="P41" s="50">
        <v>39.9</v>
      </c>
      <c r="Q41" s="50">
        <v>36</v>
      </c>
      <c r="R41" s="50">
        <v>411</v>
      </c>
      <c r="S41" s="50">
        <v>410</v>
      </c>
      <c r="T41" s="50">
        <v>420</v>
      </c>
      <c r="U41" s="50">
        <v>420</v>
      </c>
      <c r="V41" s="51">
        <f t="shared" si="0"/>
        <v>20.666666666666668</v>
      </c>
      <c r="W41" s="51">
        <f t="shared" si="1"/>
        <v>25</v>
      </c>
      <c r="X41" s="51">
        <f t="shared" si="2"/>
        <v>40.066666666666663</v>
      </c>
      <c r="Y41" s="52">
        <f t="shared" si="3"/>
        <v>32.833333333333336</v>
      </c>
      <c r="Z41" s="692">
        <f>SUM(V41:V45)</f>
        <v>144.33333333333331</v>
      </c>
      <c r="AA41" s="695">
        <f>SUM(W41:W45)</f>
        <v>144.33333333333331</v>
      </c>
      <c r="AB41" s="695">
        <f>SUM(X41:X45)</f>
        <v>177.06666666666666</v>
      </c>
      <c r="AC41" s="695">
        <f>SUM(Y41:Y45)</f>
        <v>185.81666666666666</v>
      </c>
      <c r="AD41" s="706">
        <f t="shared" ref="AD41:AG49" si="12">Z41*0.38*0.9*SQRT(3)</f>
        <v>85.497491963214912</v>
      </c>
      <c r="AE41" s="706">
        <f t="shared" si="12"/>
        <v>85.497491963214912</v>
      </c>
      <c r="AF41" s="706">
        <f t="shared" si="12"/>
        <v>104.88745434378697</v>
      </c>
      <c r="AG41" s="706">
        <f t="shared" si="12"/>
        <v>110.07061638543684</v>
      </c>
      <c r="AH41" s="695">
        <f>MAX(Z41:AC45)</f>
        <v>185.81666666666666</v>
      </c>
      <c r="AI41" s="703">
        <f t="shared" ref="AI41" si="13">AH41*0.38*0.9*SQRT(3)</f>
        <v>110.07061638543684</v>
      </c>
      <c r="AJ41" s="703">
        <f>D41-AI41</f>
        <v>393.92938361456316</v>
      </c>
    </row>
    <row r="42" spans="1:36" ht="31.5" x14ac:dyDescent="0.25">
      <c r="A42" s="708"/>
      <c r="B42" s="716"/>
      <c r="C42" s="714"/>
      <c r="D42" s="714"/>
      <c r="E42" s="53" t="s">
        <v>83</v>
      </c>
      <c r="F42" s="53">
        <v>58</v>
      </c>
      <c r="G42" s="53">
        <v>35</v>
      </c>
      <c r="H42" s="53">
        <v>35</v>
      </c>
      <c r="I42" s="53">
        <v>55</v>
      </c>
      <c r="J42" s="53">
        <v>38</v>
      </c>
      <c r="K42" s="53">
        <v>38</v>
      </c>
      <c r="L42" s="53">
        <v>46.4</v>
      </c>
      <c r="M42" s="53">
        <v>33.6</v>
      </c>
      <c r="N42" s="53">
        <v>44.8</v>
      </c>
      <c r="O42" s="53">
        <v>43.5</v>
      </c>
      <c r="P42" s="53">
        <v>30.8</v>
      </c>
      <c r="Q42" s="53">
        <v>36.5</v>
      </c>
      <c r="R42" s="54">
        <v>411</v>
      </c>
      <c r="S42" s="54">
        <v>410</v>
      </c>
      <c r="T42" s="54">
        <v>420</v>
      </c>
      <c r="U42" s="54">
        <v>420</v>
      </c>
      <c r="V42" s="55">
        <f t="shared" si="0"/>
        <v>42.666666666666664</v>
      </c>
      <c r="W42" s="55">
        <f t="shared" si="1"/>
        <v>43.666666666666664</v>
      </c>
      <c r="X42" s="55">
        <f t="shared" si="2"/>
        <v>41.6</v>
      </c>
      <c r="Y42" s="56">
        <f t="shared" si="3"/>
        <v>36.93333333333333</v>
      </c>
      <c r="Z42" s="693"/>
      <c r="AA42" s="696"/>
      <c r="AB42" s="696"/>
      <c r="AC42" s="696"/>
      <c r="AD42" s="696"/>
      <c r="AE42" s="696"/>
      <c r="AF42" s="696"/>
      <c r="AG42" s="696"/>
      <c r="AH42" s="696"/>
      <c r="AI42" s="704"/>
      <c r="AJ42" s="704"/>
    </row>
    <row r="43" spans="1:36" ht="15.75" x14ac:dyDescent="0.25">
      <c r="A43" s="708"/>
      <c r="B43" s="716"/>
      <c r="C43" s="714"/>
      <c r="D43" s="714"/>
      <c r="E43" s="57" t="s">
        <v>84</v>
      </c>
      <c r="F43" s="57">
        <v>0</v>
      </c>
      <c r="G43" s="57">
        <v>10</v>
      </c>
      <c r="H43" s="57">
        <v>0</v>
      </c>
      <c r="I43" s="57">
        <v>0</v>
      </c>
      <c r="J43" s="57">
        <v>3</v>
      </c>
      <c r="K43" s="57">
        <v>0</v>
      </c>
      <c r="L43" s="57">
        <v>0</v>
      </c>
      <c r="M43" s="57">
        <v>14.5</v>
      </c>
      <c r="N43" s="57">
        <v>7.5</v>
      </c>
      <c r="O43" s="57">
        <v>0</v>
      </c>
      <c r="P43" s="57">
        <v>0</v>
      </c>
      <c r="Q43" s="57">
        <v>1.5</v>
      </c>
      <c r="R43" s="58">
        <v>411</v>
      </c>
      <c r="S43" s="58">
        <v>410</v>
      </c>
      <c r="T43" s="58">
        <v>420</v>
      </c>
      <c r="U43" s="58">
        <v>420</v>
      </c>
      <c r="V43" s="55">
        <f t="shared" si="0"/>
        <v>10</v>
      </c>
      <c r="W43" s="55">
        <f t="shared" si="1"/>
        <v>3</v>
      </c>
      <c r="X43" s="55">
        <f t="shared" si="2"/>
        <v>11</v>
      </c>
      <c r="Y43" s="56">
        <f t="shared" si="3"/>
        <v>1.5</v>
      </c>
      <c r="Z43" s="693"/>
      <c r="AA43" s="696"/>
      <c r="AB43" s="696"/>
      <c r="AC43" s="696"/>
      <c r="AD43" s="696"/>
      <c r="AE43" s="696"/>
      <c r="AF43" s="696"/>
      <c r="AG43" s="696"/>
      <c r="AH43" s="696"/>
      <c r="AI43" s="704"/>
      <c r="AJ43" s="704"/>
    </row>
    <row r="44" spans="1:36" ht="15.75" x14ac:dyDescent="0.25">
      <c r="A44" s="708"/>
      <c r="B44" s="716"/>
      <c r="C44" s="714"/>
      <c r="D44" s="714"/>
      <c r="E44" s="53" t="s">
        <v>85</v>
      </c>
      <c r="F44" s="53">
        <v>5</v>
      </c>
      <c r="G44" s="53">
        <v>3</v>
      </c>
      <c r="H44" s="53"/>
      <c r="I44" s="53">
        <v>4</v>
      </c>
      <c r="J44" s="53">
        <v>2</v>
      </c>
      <c r="K44" s="53"/>
      <c r="L44" s="53">
        <v>4.5999999999999996</v>
      </c>
      <c r="M44" s="53">
        <v>2.2000000000000002</v>
      </c>
      <c r="N44" s="53">
        <v>0</v>
      </c>
      <c r="O44" s="53">
        <v>3.4</v>
      </c>
      <c r="P44" s="53">
        <v>1.3</v>
      </c>
      <c r="Q44" s="53">
        <v>0</v>
      </c>
      <c r="R44" s="54">
        <v>411</v>
      </c>
      <c r="S44" s="54">
        <v>410</v>
      </c>
      <c r="T44" s="54">
        <v>420</v>
      </c>
      <c r="U44" s="54">
        <v>420</v>
      </c>
      <c r="V44" s="55">
        <f t="shared" si="0"/>
        <v>4</v>
      </c>
      <c r="W44" s="55">
        <f t="shared" si="1"/>
        <v>3</v>
      </c>
      <c r="X44" s="55">
        <f t="shared" si="2"/>
        <v>3.4</v>
      </c>
      <c r="Y44" s="56">
        <f t="shared" si="3"/>
        <v>2.35</v>
      </c>
      <c r="Z44" s="693"/>
      <c r="AA44" s="696"/>
      <c r="AB44" s="696"/>
      <c r="AC44" s="696"/>
      <c r="AD44" s="696"/>
      <c r="AE44" s="696"/>
      <c r="AF44" s="696"/>
      <c r="AG44" s="696"/>
      <c r="AH44" s="696"/>
      <c r="AI44" s="704"/>
      <c r="AJ44" s="704"/>
    </row>
    <row r="45" spans="1:36" ht="32.25" thickBot="1" x14ac:dyDescent="0.3">
      <c r="A45" s="708"/>
      <c r="B45" s="716"/>
      <c r="C45" s="714"/>
      <c r="D45" s="714"/>
      <c r="E45" s="57" t="s">
        <v>86</v>
      </c>
      <c r="F45" s="57">
        <v>58</v>
      </c>
      <c r="G45" s="57">
        <v>69</v>
      </c>
      <c r="H45" s="57">
        <v>74</v>
      </c>
      <c r="I45" s="57">
        <v>62</v>
      </c>
      <c r="J45" s="57">
        <v>72</v>
      </c>
      <c r="K45" s="57">
        <v>75</v>
      </c>
      <c r="L45" s="57">
        <v>80</v>
      </c>
      <c r="M45" s="57">
        <v>79</v>
      </c>
      <c r="N45" s="57">
        <v>84</v>
      </c>
      <c r="O45" s="57">
        <v>94.6</v>
      </c>
      <c r="P45" s="57">
        <v>124.9</v>
      </c>
      <c r="Q45" s="57">
        <v>117.1</v>
      </c>
      <c r="R45" s="58">
        <v>411</v>
      </c>
      <c r="S45" s="58">
        <v>410</v>
      </c>
      <c r="T45" s="58">
        <v>420</v>
      </c>
      <c r="U45" s="58">
        <v>420</v>
      </c>
      <c r="V45" s="55">
        <f t="shared" si="0"/>
        <v>67</v>
      </c>
      <c r="W45" s="55">
        <f t="shared" si="1"/>
        <v>69.666666666666671</v>
      </c>
      <c r="X45" s="55">
        <f t="shared" si="2"/>
        <v>81</v>
      </c>
      <c r="Y45" s="56">
        <f t="shared" si="3"/>
        <v>112.2</v>
      </c>
      <c r="Z45" s="693"/>
      <c r="AA45" s="696"/>
      <c r="AB45" s="696"/>
      <c r="AC45" s="696"/>
      <c r="AD45" s="696"/>
      <c r="AE45" s="696"/>
      <c r="AF45" s="696"/>
      <c r="AG45" s="696"/>
      <c r="AH45" s="696"/>
      <c r="AI45" s="704"/>
      <c r="AJ45" s="704"/>
    </row>
    <row r="46" spans="1:36" ht="31.5" x14ac:dyDescent="0.25">
      <c r="A46" s="707">
        <v>6</v>
      </c>
      <c r="B46" s="715" t="s">
        <v>87</v>
      </c>
      <c r="C46" s="688" t="s">
        <v>88</v>
      </c>
      <c r="D46" s="714"/>
      <c r="E46" s="50" t="s">
        <v>89</v>
      </c>
      <c r="F46" s="50">
        <v>26</v>
      </c>
      <c r="G46" s="50">
        <v>7</v>
      </c>
      <c r="H46" s="50">
        <v>31</v>
      </c>
      <c r="I46" s="50">
        <v>28</v>
      </c>
      <c r="J46" s="50">
        <v>8</v>
      </c>
      <c r="K46" s="50">
        <v>30</v>
      </c>
      <c r="L46" s="50">
        <v>32.1</v>
      </c>
      <c r="M46" s="50">
        <v>6.9</v>
      </c>
      <c r="N46" s="50">
        <v>43.4</v>
      </c>
      <c r="O46" s="50">
        <v>31.3</v>
      </c>
      <c r="P46" s="50">
        <v>14.6</v>
      </c>
      <c r="Q46" s="50">
        <v>40.9</v>
      </c>
      <c r="R46" s="50">
        <v>408</v>
      </c>
      <c r="S46" s="50">
        <v>408</v>
      </c>
      <c r="T46" s="50">
        <v>400</v>
      </c>
      <c r="U46" s="50">
        <v>400</v>
      </c>
      <c r="V46" s="51">
        <f t="shared" si="0"/>
        <v>21.333333333333332</v>
      </c>
      <c r="W46" s="51">
        <f t="shared" si="1"/>
        <v>22</v>
      </c>
      <c r="X46" s="51">
        <f t="shared" si="2"/>
        <v>27.466666666666669</v>
      </c>
      <c r="Y46" s="52">
        <f t="shared" si="3"/>
        <v>28.933333333333334</v>
      </c>
      <c r="Z46" s="692">
        <f>SUM(V46:V48)</f>
        <v>56.666666666666671</v>
      </c>
      <c r="AA46" s="695">
        <f>SUM(W46:W48)</f>
        <v>60.333333333333329</v>
      </c>
      <c r="AB46" s="695">
        <f>SUM(X46:X48)</f>
        <v>124.33333333333333</v>
      </c>
      <c r="AC46" s="695">
        <f>SUM(Y46:Y48)</f>
        <v>121.83333333333333</v>
      </c>
      <c r="AD46" s="706">
        <f t="shared" ref="AD46" si="14">Z46*0.38*0.9*SQRT(3)</f>
        <v>33.567144650684845</v>
      </c>
      <c r="AE46" s="706">
        <f t="shared" si="12"/>
        <v>35.739136363376211</v>
      </c>
      <c r="AF46" s="706">
        <f t="shared" si="12"/>
        <v>73.650264439443788</v>
      </c>
      <c r="AG46" s="706">
        <f t="shared" si="12"/>
        <v>72.169360998972408</v>
      </c>
      <c r="AH46" s="695">
        <f>MAX(Z46:AC48)</f>
        <v>124.33333333333333</v>
      </c>
      <c r="AI46" s="703">
        <f t="shared" ref="AI46" si="15">AH46*0.38*0.9*SQRT(3)</f>
        <v>73.650264439443788</v>
      </c>
      <c r="AJ46" s="703">
        <f>D46-AI46</f>
        <v>-73.650264439443788</v>
      </c>
    </row>
    <row r="47" spans="1:36" ht="31.5" x14ac:dyDescent="0.25">
      <c r="A47" s="708"/>
      <c r="B47" s="716"/>
      <c r="C47" s="714"/>
      <c r="D47" s="714"/>
      <c r="E47" s="57" t="s">
        <v>90</v>
      </c>
      <c r="F47" s="57">
        <v>15</v>
      </c>
      <c r="G47" s="57">
        <v>11</v>
      </c>
      <c r="H47" s="57">
        <v>15</v>
      </c>
      <c r="I47" s="57">
        <v>14</v>
      </c>
      <c r="J47" s="57">
        <v>13</v>
      </c>
      <c r="K47" s="57">
        <v>18</v>
      </c>
      <c r="L47" s="57">
        <v>75</v>
      </c>
      <c r="M47" s="57">
        <v>75.5</v>
      </c>
      <c r="N47" s="57">
        <v>81.599999999999994</v>
      </c>
      <c r="O47" s="57">
        <v>74</v>
      </c>
      <c r="P47" s="57">
        <v>67.7</v>
      </c>
      <c r="Q47" s="57">
        <v>77.099999999999994</v>
      </c>
      <c r="R47" s="58">
        <v>408</v>
      </c>
      <c r="S47" s="58">
        <v>408</v>
      </c>
      <c r="T47" s="58">
        <v>400</v>
      </c>
      <c r="U47" s="58">
        <v>400</v>
      </c>
      <c r="V47" s="55">
        <f t="shared" si="0"/>
        <v>13.666666666666666</v>
      </c>
      <c r="W47" s="55">
        <f t="shared" si="1"/>
        <v>15</v>
      </c>
      <c r="X47" s="55">
        <f t="shared" si="2"/>
        <v>77.36666666666666</v>
      </c>
      <c r="Y47" s="56">
        <f t="shared" si="3"/>
        <v>72.933333333333323</v>
      </c>
      <c r="Z47" s="693"/>
      <c r="AA47" s="696"/>
      <c r="AB47" s="696"/>
      <c r="AC47" s="696"/>
      <c r="AD47" s="696"/>
      <c r="AE47" s="696"/>
      <c r="AF47" s="696"/>
      <c r="AG47" s="696"/>
      <c r="AH47" s="696"/>
      <c r="AI47" s="704"/>
      <c r="AJ47" s="704"/>
    </row>
    <row r="48" spans="1:36" ht="32.25" thickBot="1" x14ac:dyDescent="0.3">
      <c r="A48" s="709"/>
      <c r="B48" s="717"/>
      <c r="C48" s="689"/>
      <c r="D48" s="689"/>
      <c r="E48" s="59" t="s">
        <v>91</v>
      </c>
      <c r="F48" s="59">
        <v>22</v>
      </c>
      <c r="G48" s="59">
        <v>21</v>
      </c>
      <c r="H48" s="59">
        <v>22</v>
      </c>
      <c r="I48" s="59">
        <v>25</v>
      </c>
      <c r="J48" s="59">
        <v>22</v>
      </c>
      <c r="K48" s="59">
        <v>23</v>
      </c>
      <c r="L48" s="59">
        <v>19.5</v>
      </c>
      <c r="M48" s="59">
        <v>20</v>
      </c>
      <c r="N48" s="59">
        <v>19</v>
      </c>
      <c r="O48" s="59">
        <v>19.3</v>
      </c>
      <c r="P48" s="59">
        <v>20.399999999999999</v>
      </c>
      <c r="Q48" s="59">
        <v>20.2</v>
      </c>
      <c r="R48" s="60">
        <v>408</v>
      </c>
      <c r="S48" s="60">
        <v>408</v>
      </c>
      <c r="T48" s="60">
        <v>400</v>
      </c>
      <c r="U48" s="60">
        <v>400</v>
      </c>
      <c r="V48" s="61">
        <f t="shared" si="0"/>
        <v>21.666666666666668</v>
      </c>
      <c r="W48" s="61">
        <f t="shared" si="1"/>
        <v>23.333333333333332</v>
      </c>
      <c r="X48" s="61">
        <f t="shared" si="2"/>
        <v>19.5</v>
      </c>
      <c r="Y48" s="62">
        <f t="shared" si="3"/>
        <v>19.966666666666669</v>
      </c>
      <c r="Z48" s="694"/>
      <c r="AA48" s="697"/>
      <c r="AB48" s="697"/>
      <c r="AC48" s="697"/>
      <c r="AD48" s="697"/>
      <c r="AE48" s="697"/>
      <c r="AF48" s="697"/>
      <c r="AG48" s="697"/>
      <c r="AH48" s="697"/>
      <c r="AI48" s="705"/>
      <c r="AJ48" s="705"/>
    </row>
    <row r="49" spans="1:36" ht="31.5" x14ac:dyDescent="0.25">
      <c r="A49" s="707">
        <v>7</v>
      </c>
      <c r="B49" s="715" t="s">
        <v>92</v>
      </c>
      <c r="C49" s="700" t="s">
        <v>93</v>
      </c>
      <c r="D49" s="700">
        <f>100*0.9</f>
        <v>90</v>
      </c>
      <c r="E49" s="50" t="s">
        <v>94</v>
      </c>
      <c r="F49" s="50">
        <v>17</v>
      </c>
      <c r="G49" s="50">
        <v>15</v>
      </c>
      <c r="H49" s="50">
        <v>7</v>
      </c>
      <c r="I49" s="50">
        <v>12</v>
      </c>
      <c r="J49" s="50">
        <v>12</v>
      </c>
      <c r="K49" s="50">
        <v>5</v>
      </c>
      <c r="L49" s="50">
        <v>4.8</v>
      </c>
      <c r="M49" s="50">
        <v>3.9</v>
      </c>
      <c r="N49" s="50">
        <v>3.7</v>
      </c>
      <c r="O49" s="50">
        <v>6.1</v>
      </c>
      <c r="P49" s="50">
        <v>3.5</v>
      </c>
      <c r="Q49" s="50">
        <v>4.8</v>
      </c>
      <c r="R49" s="50">
        <v>410</v>
      </c>
      <c r="S49" s="50">
        <v>410</v>
      </c>
      <c r="T49" s="50">
        <v>385</v>
      </c>
      <c r="U49" s="50">
        <v>385</v>
      </c>
      <c r="V49" s="51">
        <f t="shared" si="0"/>
        <v>13</v>
      </c>
      <c r="W49" s="51">
        <f t="shared" si="1"/>
        <v>9.6666666666666661</v>
      </c>
      <c r="X49" s="51">
        <f t="shared" si="2"/>
        <v>4.1333333333333329</v>
      </c>
      <c r="Y49" s="52">
        <f t="shared" si="3"/>
        <v>4.8</v>
      </c>
      <c r="Z49" s="692">
        <f>SUM(V49:V54)</f>
        <v>27</v>
      </c>
      <c r="AA49" s="695">
        <f>SUM(W49:W54)</f>
        <v>19.833333333333332</v>
      </c>
      <c r="AB49" s="695">
        <f>SUM(X49:X54)</f>
        <v>22.799999999999997</v>
      </c>
      <c r="AC49" s="695">
        <f>SUM(Y49:Y54)</f>
        <v>22.06666666666667</v>
      </c>
      <c r="AD49" s="706">
        <f t="shared" ref="AD49" si="16">Z49*0.38*0.9*SQRT(3)</f>
        <v>15.993757157091013</v>
      </c>
      <c r="AE49" s="706">
        <f t="shared" si="12"/>
        <v>11.748500627739693</v>
      </c>
      <c r="AF49" s="706">
        <f t="shared" si="12"/>
        <v>13.505839377099077</v>
      </c>
      <c r="AG49" s="706">
        <f t="shared" si="12"/>
        <v>13.071441034560806</v>
      </c>
      <c r="AH49" s="695">
        <f>MAX(Z49:AC54)</f>
        <v>27</v>
      </c>
      <c r="AI49" s="703">
        <f t="shared" ref="AI49" si="17">AH49*0.38*0.9*SQRT(3)</f>
        <v>15.993757157091013</v>
      </c>
      <c r="AJ49" s="703">
        <f>D49-AI49</f>
        <v>74.006242842908989</v>
      </c>
    </row>
    <row r="50" spans="1:36" ht="15.75" x14ac:dyDescent="0.25">
      <c r="A50" s="708"/>
      <c r="B50" s="716"/>
      <c r="C50" s="701"/>
      <c r="D50" s="701"/>
      <c r="E50" s="53" t="s">
        <v>95</v>
      </c>
      <c r="F50" s="53">
        <v>3</v>
      </c>
      <c r="G50" s="53">
        <v>8</v>
      </c>
      <c r="H50" s="53">
        <v>2</v>
      </c>
      <c r="I50" s="53">
        <v>2</v>
      </c>
      <c r="J50" s="53">
        <v>5</v>
      </c>
      <c r="K50" s="53">
        <v>0</v>
      </c>
      <c r="L50" s="53">
        <v>2.2000000000000002</v>
      </c>
      <c r="M50" s="53">
        <v>7.2</v>
      </c>
      <c r="N50" s="53">
        <v>3.6</v>
      </c>
      <c r="O50" s="53">
        <v>15.7</v>
      </c>
      <c r="P50" s="53">
        <v>5.9</v>
      </c>
      <c r="Q50" s="53">
        <v>1.3</v>
      </c>
      <c r="R50" s="54">
        <v>410</v>
      </c>
      <c r="S50" s="54">
        <v>410</v>
      </c>
      <c r="T50" s="54">
        <v>385</v>
      </c>
      <c r="U50" s="54">
        <v>385</v>
      </c>
      <c r="V50" s="55">
        <f t="shared" si="0"/>
        <v>4.333333333333333</v>
      </c>
      <c r="W50" s="55">
        <f t="shared" si="1"/>
        <v>3.5</v>
      </c>
      <c r="X50" s="55">
        <f t="shared" si="2"/>
        <v>4.333333333333333</v>
      </c>
      <c r="Y50" s="56">
        <f t="shared" si="3"/>
        <v>7.6333333333333337</v>
      </c>
      <c r="Z50" s="693"/>
      <c r="AA50" s="696"/>
      <c r="AB50" s="696"/>
      <c r="AC50" s="696"/>
      <c r="AD50" s="696"/>
      <c r="AE50" s="696"/>
      <c r="AF50" s="696"/>
      <c r="AG50" s="696"/>
      <c r="AH50" s="696"/>
      <c r="AI50" s="704"/>
      <c r="AJ50" s="704"/>
    </row>
    <row r="51" spans="1:36" ht="15.75" x14ac:dyDescent="0.25">
      <c r="A51" s="708"/>
      <c r="B51" s="716"/>
      <c r="C51" s="701"/>
      <c r="D51" s="701"/>
      <c r="E51" s="57" t="s">
        <v>96</v>
      </c>
      <c r="F51" s="57">
        <v>15</v>
      </c>
      <c r="G51" s="57">
        <v>8</v>
      </c>
      <c r="H51" s="57">
        <v>6</v>
      </c>
      <c r="I51" s="57">
        <v>12</v>
      </c>
      <c r="J51" s="57">
        <v>5</v>
      </c>
      <c r="K51" s="57">
        <v>3</v>
      </c>
      <c r="L51" s="57">
        <v>15</v>
      </c>
      <c r="M51" s="57">
        <v>13.8</v>
      </c>
      <c r="N51" s="57">
        <v>14.2</v>
      </c>
      <c r="O51" s="57">
        <v>14.4</v>
      </c>
      <c r="P51" s="57">
        <v>13.7</v>
      </c>
      <c r="Q51" s="57">
        <v>0.8</v>
      </c>
      <c r="R51" s="58">
        <v>410</v>
      </c>
      <c r="S51" s="58">
        <v>410</v>
      </c>
      <c r="T51" s="58">
        <v>385</v>
      </c>
      <c r="U51" s="58">
        <v>385</v>
      </c>
      <c r="V51" s="55">
        <f t="shared" si="0"/>
        <v>9.6666666666666661</v>
      </c>
      <c r="W51" s="55">
        <f t="shared" si="1"/>
        <v>6.666666666666667</v>
      </c>
      <c r="X51" s="55">
        <f t="shared" si="2"/>
        <v>14.333333333333334</v>
      </c>
      <c r="Y51" s="56">
        <f t="shared" si="3"/>
        <v>9.6333333333333346</v>
      </c>
      <c r="Z51" s="693"/>
      <c r="AA51" s="696"/>
      <c r="AB51" s="696"/>
      <c r="AC51" s="696"/>
      <c r="AD51" s="696"/>
      <c r="AE51" s="696"/>
      <c r="AF51" s="696"/>
      <c r="AG51" s="696"/>
      <c r="AH51" s="696"/>
      <c r="AI51" s="704"/>
      <c r="AJ51" s="704"/>
    </row>
    <row r="52" spans="1:36" ht="15.75" x14ac:dyDescent="0.25">
      <c r="A52" s="708"/>
      <c r="B52" s="716"/>
      <c r="C52" s="701"/>
      <c r="D52" s="701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  <c r="S52" s="54"/>
      <c r="T52" s="54"/>
      <c r="U52" s="54"/>
      <c r="V52" s="55">
        <f t="shared" si="0"/>
        <v>0</v>
      </c>
      <c r="W52" s="55">
        <f t="shared" si="1"/>
        <v>0</v>
      </c>
      <c r="X52" s="55">
        <f t="shared" si="2"/>
        <v>0</v>
      </c>
      <c r="Y52" s="56">
        <f t="shared" si="3"/>
        <v>0</v>
      </c>
      <c r="Z52" s="693"/>
      <c r="AA52" s="696"/>
      <c r="AB52" s="696"/>
      <c r="AC52" s="696"/>
      <c r="AD52" s="696"/>
      <c r="AE52" s="696"/>
      <c r="AF52" s="696"/>
      <c r="AG52" s="696"/>
      <c r="AH52" s="696"/>
      <c r="AI52" s="704"/>
      <c r="AJ52" s="704"/>
    </row>
    <row r="53" spans="1:36" ht="15.75" x14ac:dyDescent="0.25">
      <c r="A53" s="708"/>
      <c r="B53" s="716"/>
      <c r="C53" s="701"/>
      <c r="D53" s="701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  <c r="S53" s="58"/>
      <c r="T53" s="58"/>
      <c r="U53" s="58"/>
      <c r="V53" s="55">
        <f t="shared" si="0"/>
        <v>0</v>
      </c>
      <c r="W53" s="55">
        <f t="shared" si="1"/>
        <v>0</v>
      </c>
      <c r="X53" s="55">
        <f t="shared" si="2"/>
        <v>0</v>
      </c>
      <c r="Y53" s="56">
        <f t="shared" si="3"/>
        <v>0</v>
      </c>
      <c r="Z53" s="693"/>
      <c r="AA53" s="696"/>
      <c r="AB53" s="696"/>
      <c r="AC53" s="696"/>
      <c r="AD53" s="696"/>
      <c r="AE53" s="696"/>
      <c r="AF53" s="696"/>
      <c r="AG53" s="696"/>
      <c r="AH53" s="696"/>
      <c r="AI53" s="704"/>
      <c r="AJ53" s="704"/>
    </row>
    <row r="54" spans="1:36" ht="16.5" thickBot="1" x14ac:dyDescent="0.3">
      <c r="A54" s="709"/>
      <c r="B54" s="717"/>
      <c r="C54" s="702"/>
      <c r="D54" s="70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60"/>
      <c r="S54" s="60"/>
      <c r="T54" s="60"/>
      <c r="U54" s="60"/>
      <c r="V54" s="61">
        <f t="shared" si="0"/>
        <v>0</v>
      </c>
      <c r="W54" s="61">
        <f t="shared" si="1"/>
        <v>0</v>
      </c>
      <c r="X54" s="61">
        <f t="shared" si="2"/>
        <v>0</v>
      </c>
      <c r="Y54" s="62">
        <f t="shared" si="3"/>
        <v>0</v>
      </c>
      <c r="Z54" s="694"/>
      <c r="AA54" s="697"/>
      <c r="AB54" s="697"/>
      <c r="AC54" s="697"/>
      <c r="AD54" s="697"/>
      <c r="AE54" s="697"/>
      <c r="AF54" s="697"/>
      <c r="AG54" s="697"/>
      <c r="AH54" s="697"/>
      <c r="AI54" s="705"/>
      <c r="AJ54" s="705"/>
    </row>
    <row r="55" spans="1:36" ht="15.75" x14ac:dyDescent="0.25">
      <c r="A55" s="707">
        <v>8</v>
      </c>
      <c r="B55" s="715" t="s">
        <v>97</v>
      </c>
      <c r="C55" s="688" t="s">
        <v>61</v>
      </c>
      <c r="D55" s="688">
        <f>400*0.9</f>
        <v>360</v>
      </c>
      <c r="E55" s="50" t="s">
        <v>98</v>
      </c>
      <c r="F55" s="50">
        <v>8</v>
      </c>
      <c r="G55" s="50">
        <v>6</v>
      </c>
      <c r="H55" s="50">
        <v>0.2</v>
      </c>
      <c r="I55" s="50">
        <v>2</v>
      </c>
      <c r="J55" s="50">
        <v>4</v>
      </c>
      <c r="K55" s="50">
        <v>0</v>
      </c>
      <c r="L55" s="50">
        <v>74.2</v>
      </c>
      <c r="M55" s="50">
        <v>64.400000000000006</v>
      </c>
      <c r="N55" s="50">
        <v>76.400000000000006</v>
      </c>
      <c r="O55" s="50">
        <v>61.5</v>
      </c>
      <c r="P55" s="50">
        <v>58</v>
      </c>
      <c r="Q55" s="50">
        <v>63</v>
      </c>
      <c r="R55" s="50">
        <v>425</v>
      </c>
      <c r="S55" s="50">
        <v>425</v>
      </c>
      <c r="T55" s="50">
        <v>390</v>
      </c>
      <c r="U55" s="50">
        <v>390</v>
      </c>
      <c r="V55" s="51">
        <f t="shared" si="0"/>
        <v>4.7333333333333334</v>
      </c>
      <c r="W55" s="51">
        <f t="shared" si="1"/>
        <v>3</v>
      </c>
      <c r="X55" s="51">
        <f t="shared" si="2"/>
        <v>71.666666666666671</v>
      </c>
      <c r="Y55" s="52">
        <f t="shared" si="3"/>
        <v>60.833333333333336</v>
      </c>
      <c r="Z55" s="692">
        <f>SUM(V55:V60)</f>
        <v>44.816666666666663</v>
      </c>
      <c r="AA55" s="695">
        <f>SUM(W55:W60)</f>
        <v>40.166666666666671</v>
      </c>
      <c r="AB55" s="695">
        <f>SUM(X55:X60)</f>
        <v>98.433333333333337</v>
      </c>
      <c r="AC55" s="695">
        <f>SUM(Y55:Y60)</f>
        <v>84.533333333333331</v>
      </c>
      <c r="AD55" s="706">
        <f t="shared" ref="AD55:AG55" si="18">Z55*0.38*0.9*SQRT(3)</f>
        <v>26.547662342850451</v>
      </c>
      <c r="AE55" s="706">
        <f t="shared" si="18"/>
        <v>23.793181943573668</v>
      </c>
      <c r="AF55" s="706">
        <f t="shared" si="18"/>
        <v>58.308104796160208</v>
      </c>
      <c r="AG55" s="706">
        <f t="shared" si="18"/>
        <v>50.074281667139275</v>
      </c>
      <c r="AH55" s="695">
        <f>MAX(Z55:AC60)</f>
        <v>98.433333333333337</v>
      </c>
      <c r="AI55" s="703">
        <f t="shared" ref="AI55" si="19">AH55*0.38*0.9*SQRT(3)</f>
        <v>58.308104796160208</v>
      </c>
      <c r="AJ55" s="703">
        <f>D55-AI55</f>
        <v>301.69189520383981</v>
      </c>
    </row>
    <row r="56" spans="1:36" ht="31.5" x14ac:dyDescent="0.25">
      <c r="A56" s="708"/>
      <c r="B56" s="716"/>
      <c r="C56" s="714"/>
      <c r="D56" s="714"/>
      <c r="E56" s="53" t="s">
        <v>99</v>
      </c>
      <c r="F56" s="53">
        <v>2</v>
      </c>
      <c r="G56" s="53">
        <v>6</v>
      </c>
      <c r="H56" s="53">
        <v>52</v>
      </c>
      <c r="I56" s="53">
        <v>0</v>
      </c>
      <c r="J56" s="53">
        <v>2</v>
      </c>
      <c r="K56" s="53">
        <v>35</v>
      </c>
      <c r="L56" s="53">
        <v>1.2</v>
      </c>
      <c r="M56" s="53">
        <v>18.100000000000001</v>
      </c>
      <c r="N56" s="53">
        <v>58.6</v>
      </c>
      <c r="O56" s="53">
        <v>0.9</v>
      </c>
      <c r="P56" s="53">
        <v>26</v>
      </c>
      <c r="Q56" s="53">
        <v>43.3</v>
      </c>
      <c r="R56" s="54">
        <v>425</v>
      </c>
      <c r="S56" s="54">
        <v>425</v>
      </c>
      <c r="T56" s="54">
        <v>390</v>
      </c>
      <c r="U56" s="54">
        <v>390</v>
      </c>
      <c r="V56" s="55">
        <f t="shared" si="0"/>
        <v>20</v>
      </c>
      <c r="W56" s="55">
        <f t="shared" si="1"/>
        <v>18.5</v>
      </c>
      <c r="X56" s="55">
        <f t="shared" si="2"/>
        <v>25.966666666666669</v>
      </c>
      <c r="Y56" s="56">
        <f t="shared" si="3"/>
        <v>23.399999999999995</v>
      </c>
      <c r="Z56" s="693"/>
      <c r="AA56" s="696"/>
      <c r="AB56" s="696"/>
      <c r="AC56" s="696"/>
      <c r="AD56" s="696"/>
      <c r="AE56" s="696"/>
      <c r="AF56" s="696"/>
      <c r="AG56" s="696"/>
      <c r="AH56" s="696"/>
      <c r="AI56" s="704"/>
      <c r="AJ56" s="704"/>
    </row>
    <row r="57" spans="1:36" ht="15.75" x14ac:dyDescent="0.25">
      <c r="A57" s="708"/>
      <c r="B57" s="716"/>
      <c r="C57" s="714"/>
      <c r="D57" s="714"/>
      <c r="E57" s="57" t="s">
        <v>100</v>
      </c>
      <c r="F57" s="57">
        <v>1.5</v>
      </c>
      <c r="G57" s="57">
        <v>0</v>
      </c>
      <c r="H57" s="57">
        <v>6</v>
      </c>
      <c r="I57" s="57">
        <v>0</v>
      </c>
      <c r="J57" s="57">
        <v>0</v>
      </c>
      <c r="K57" s="57">
        <v>2</v>
      </c>
      <c r="L57" s="57">
        <v>0.8</v>
      </c>
      <c r="M57" s="57">
        <v>0</v>
      </c>
      <c r="N57" s="57">
        <v>0</v>
      </c>
      <c r="O57" s="57">
        <v>0.3</v>
      </c>
      <c r="P57" s="57">
        <v>0</v>
      </c>
      <c r="Q57" s="57">
        <v>0</v>
      </c>
      <c r="R57" s="58">
        <v>425</v>
      </c>
      <c r="S57" s="58">
        <v>425</v>
      </c>
      <c r="T57" s="58">
        <v>390</v>
      </c>
      <c r="U57" s="58">
        <v>390</v>
      </c>
      <c r="V57" s="55">
        <f t="shared" si="0"/>
        <v>3.75</v>
      </c>
      <c r="W57" s="55">
        <f t="shared" si="1"/>
        <v>2</v>
      </c>
      <c r="X57" s="55">
        <f t="shared" si="2"/>
        <v>0.8</v>
      </c>
      <c r="Y57" s="56">
        <f t="shared" si="3"/>
        <v>0.3</v>
      </c>
      <c r="Z57" s="693"/>
      <c r="AA57" s="696"/>
      <c r="AB57" s="696"/>
      <c r="AC57" s="696"/>
      <c r="AD57" s="696"/>
      <c r="AE57" s="696"/>
      <c r="AF57" s="696"/>
      <c r="AG57" s="696"/>
      <c r="AH57" s="696"/>
      <c r="AI57" s="704"/>
      <c r="AJ57" s="704"/>
    </row>
    <row r="58" spans="1:36" ht="15.75" x14ac:dyDescent="0.25">
      <c r="A58" s="708"/>
      <c r="B58" s="716"/>
      <c r="C58" s="714"/>
      <c r="D58" s="714"/>
      <c r="E58" s="53" t="s">
        <v>101</v>
      </c>
      <c r="F58" s="53" t="s">
        <v>50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/>
      <c r="S58" s="54">
        <v>412</v>
      </c>
      <c r="T58" s="54">
        <v>382</v>
      </c>
      <c r="U58" s="54">
        <v>385</v>
      </c>
      <c r="V58" s="55" t="str">
        <f t="shared" si="0"/>
        <v>откл</v>
      </c>
      <c r="W58" s="55">
        <f t="shared" si="1"/>
        <v>0</v>
      </c>
      <c r="X58" s="55">
        <f t="shared" si="2"/>
        <v>0</v>
      </c>
      <c r="Y58" s="56">
        <f t="shared" si="3"/>
        <v>0</v>
      </c>
      <c r="Z58" s="693"/>
      <c r="AA58" s="696"/>
      <c r="AB58" s="696"/>
      <c r="AC58" s="696"/>
      <c r="AD58" s="696"/>
      <c r="AE58" s="696"/>
      <c r="AF58" s="696"/>
      <c r="AG58" s="696"/>
      <c r="AH58" s="696"/>
      <c r="AI58" s="704"/>
      <c r="AJ58" s="704"/>
    </row>
    <row r="59" spans="1:36" ht="15.75" x14ac:dyDescent="0.25">
      <c r="A59" s="708"/>
      <c r="B59" s="716"/>
      <c r="C59" s="714"/>
      <c r="D59" s="714"/>
      <c r="E59" s="57" t="s">
        <v>102</v>
      </c>
      <c r="F59" s="57">
        <v>13</v>
      </c>
      <c r="G59" s="57">
        <v>8</v>
      </c>
      <c r="H59" s="57">
        <v>28</v>
      </c>
      <c r="I59" s="57">
        <v>12</v>
      </c>
      <c r="J59" s="57">
        <v>9</v>
      </c>
      <c r="K59" s="57">
        <v>29</v>
      </c>
      <c r="L59" s="57"/>
      <c r="M59" s="57"/>
      <c r="N59" s="57"/>
      <c r="O59" s="57"/>
      <c r="P59" s="57"/>
      <c r="Q59" s="57"/>
      <c r="R59" s="58">
        <v>413</v>
      </c>
      <c r="S59" s="58">
        <v>412</v>
      </c>
      <c r="T59" s="58">
        <v>382</v>
      </c>
      <c r="U59" s="58">
        <v>385</v>
      </c>
      <c r="V59" s="55">
        <f t="shared" si="0"/>
        <v>16.333333333333332</v>
      </c>
      <c r="W59" s="55">
        <f t="shared" si="1"/>
        <v>16.666666666666668</v>
      </c>
      <c r="X59" s="55">
        <f t="shared" si="2"/>
        <v>0</v>
      </c>
      <c r="Y59" s="56">
        <f t="shared" si="3"/>
        <v>0</v>
      </c>
      <c r="Z59" s="693"/>
      <c r="AA59" s="696"/>
      <c r="AB59" s="696"/>
      <c r="AC59" s="696"/>
      <c r="AD59" s="696"/>
      <c r="AE59" s="696"/>
      <c r="AF59" s="696"/>
      <c r="AG59" s="696"/>
      <c r="AH59" s="696"/>
      <c r="AI59" s="704"/>
      <c r="AJ59" s="704"/>
    </row>
    <row r="60" spans="1:36" ht="16.5" thickBot="1" x14ac:dyDescent="0.3">
      <c r="A60" s="709"/>
      <c r="B60" s="717"/>
      <c r="C60" s="689"/>
      <c r="D60" s="68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60"/>
      <c r="T60" s="60"/>
      <c r="U60" s="60"/>
      <c r="V60" s="61">
        <f t="shared" si="0"/>
        <v>0</v>
      </c>
      <c r="W60" s="61">
        <f t="shared" si="1"/>
        <v>0</v>
      </c>
      <c r="X60" s="61">
        <f t="shared" si="2"/>
        <v>0</v>
      </c>
      <c r="Y60" s="62">
        <f t="shared" si="3"/>
        <v>0</v>
      </c>
      <c r="Z60" s="694"/>
      <c r="AA60" s="697"/>
      <c r="AB60" s="697"/>
      <c r="AC60" s="697"/>
      <c r="AD60" s="697"/>
      <c r="AE60" s="697"/>
      <c r="AF60" s="697"/>
      <c r="AG60" s="697"/>
      <c r="AH60" s="697"/>
      <c r="AI60" s="705"/>
      <c r="AJ60" s="705"/>
    </row>
    <row r="61" spans="1:36" ht="15.75" x14ac:dyDescent="0.25">
      <c r="A61" s="707">
        <v>9</v>
      </c>
      <c r="B61" s="715" t="s">
        <v>103</v>
      </c>
      <c r="C61" s="688" t="s">
        <v>104</v>
      </c>
      <c r="D61" s="688">
        <f>250*0.9</f>
        <v>225</v>
      </c>
      <c r="E61" s="50" t="s">
        <v>105</v>
      </c>
      <c r="F61" s="50">
        <v>60</v>
      </c>
      <c r="G61" s="50">
        <v>50</v>
      </c>
      <c r="H61" s="50">
        <v>40</v>
      </c>
      <c r="I61" s="50">
        <v>44</v>
      </c>
      <c r="J61" s="50">
        <v>28</v>
      </c>
      <c r="K61" s="50">
        <v>30</v>
      </c>
      <c r="L61" s="50">
        <v>75</v>
      </c>
      <c r="M61" s="50">
        <v>40</v>
      </c>
      <c r="N61" s="50">
        <v>42</v>
      </c>
      <c r="O61" s="50">
        <v>52</v>
      </c>
      <c r="P61" s="50">
        <v>38</v>
      </c>
      <c r="Q61" s="50">
        <v>35</v>
      </c>
      <c r="R61" s="50">
        <v>390</v>
      </c>
      <c r="S61" s="50">
        <v>390</v>
      </c>
      <c r="T61" s="50">
        <v>410</v>
      </c>
      <c r="U61" s="50">
        <v>410</v>
      </c>
      <c r="V61" s="51">
        <f t="shared" si="0"/>
        <v>50</v>
      </c>
      <c r="W61" s="51">
        <f t="shared" si="1"/>
        <v>34</v>
      </c>
      <c r="X61" s="51">
        <f t="shared" si="2"/>
        <v>52.333333333333336</v>
      </c>
      <c r="Y61" s="52">
        <f t="shared" si="3"/>
        <v>41.666666666666664</v>
      </c>
      <c r="Z61" s="692">
        <f>SUM(V61:V62)</f>
        <v>50</v>
      </c>
      <c r="AA61" s="695">
        <f>SUM(W61:W62)</f>
        <v>34</v>
      </c>
      <c r="AB61" s="695">
        <f>SUM(X61:X62)</f>
        <v>52.333333333333336</v>
      </c>
      <c r="AC61" s="695">
        <f>SUM(Y61:Y62)</f>
        <v>41.666666666666664</v>
      </c>
      <c r="AD61" s="706">
        <f t="shared" ref="AD61:AG63" si="20">Z61*0.38*0.9*SQRT(3)</f>
        <v>29.618068809427804</v>
      </c>
      <c r="AE61" s="706">
        <f t="shared" si="20"/>
        <v>20.140286790410904</v>
      </c>
      <c r="AF61" s="706">
        <f t="shared" si="20"/>
        <v>31.000245353867765</v>
      </c>
      <c r="AG61" s="706">
        <f t="shared" si="20"/>
        <v>24.681724007856499</v>
      </c>
      <c r="AH61" s="695">
        <f>MAX(Z61:AC62)</f>
        <v>52.333333333333336</v>
      </c>
      <c r="AI61" s="703">
        <f t="shared" ref="AI61" si="21">AH61*0.38*0.9*SQRT(3)</f>
        <v>31.000245353867765</v>
      </c>
      <c r="AJ61" s="703">
        <f>D61-AI61</f>
        <v>193.99975464613223</v>
      </c>
    </row>
    <row r="62" spans="1:36" ht="16.5" thickBot="1" x14ac:dyDescent="0.3">
      <c r="A62" s="709"/>
      <c r="B62" s="717"/>
      <c r="C62" s="689"/>
      <c r="D62" s="68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0"/>
      <c r="S62" s="60"/>
      <c r="T62" s="60"/>
      <c r="U62" s="60"/>
      <c r="V62" s="61">
        <f t="shared" si="0"/>
        <v>0</v>
      </c>
      <c r="W62" s="61">
        <f t="shared" si="1"/>
        <v>0</v>
      </c>
      <c r="X62" s="61">
        <f t="shared" si="2"/>
        <v>0</v>
      </c>
      <c r="Y62" s="62">
        <f t="shared" si="3"/>
        <v>0</v>
      </c>
      <c r="Z62" s="694"/>
      <c r="AA62" s="697"/>
      <c r="AB62" s="697"/>
      <c r="AC62" s="697"/>
      <c r="AD62" s="697"/>
      <c r="AE62" s="697"/>
      <c r="AF62" s="697"/>
      <c r="AG62" s="697"/>
      <c r="AH62" s="697"/>
      <c r="AI62" s="705"/>
      <c r="AJ62" s="705"/>
    </row>
    <row r="63" spans="1:36" ht="15.75" x14ac:dyDescent="0.25">
      <c r="A63" s="707">
        <v>10</v>
      </c>
      <c r="B63" s="715" t="s">
        <v>106</v>
      </c>
      <c r="C63" s="700" t="s">
        <v>93</v>
      </c>
      <c r="D63" s="700">
        <f>100*0.9</f>
        <v>90</v>
      </c>
      <c r="E63" s="50" t="s">
        <v>107</v>
      </c>
      <c r="F63" s="50">
        <v>9</v>
      </c>
      <c r="G63" s="50">
        <v>8</v>
      </c>
      <c r="H63" s="50">
        <v>5</v>
      </c>
      <c r="I63" s="50">
        <v>8</v>
      </c>
      <c r="J63" s="50">
        <v>4</v>
      </c>
      <c r="K63" s="50">
        <v>4</v>
      </c>
      <c r="L63" s="50">
        <v>10</v>
      </c>
      <c r="M63" s="50">
        <v>7</v>
      </c>
      <c r="N63" s="50">
        <v>4</v>
      </c>
      <c r="O63" s="50">
        <v>8</v>
      </c>
      <c r="P63" s="50">
        <v>6</v>
      </c>
      <c r="Q63" s="50">
        <v>4</v>
      </c>
      <c r="R63" s="50">
        <v>380</v>
      </c>
      <c r="S63" s="50">
        <v>380</v>
      </c>
      <c r="T63" s="50">
        <v>390</v>
      </c>
      <c r="U63" s="50">
        <v>390</v>
      </c>
      <c r="V63" s="51">
        <f t="shared" si="0"/>
        <v>7.333333333333333</v>
      </c>
      <c r="W63" s="51">
        <f t="shared" si="1"/>
        <v>5.333333333333333</v>
      </c>
      <c r="X63" s="51">
        <f t="shared" si="2"/>
        <v>7</v>
      </c>
      <c r="Y63" s="52">
        <f t="shared" si="3"/>
        <v>6</v>
      </c>
      <c r="Z63" s="692">
        <f>SUM(V63:V64)</f>
        <v>7.333333333333333</v>
      </c>
      <c r="AA63" s="695">
        <f>SUM(W63:W64)</f>
        <v>5.333333333333333</v>
      </c>
      <c r="AB63" s="695">
        <f>SUM(X63:X64)</f>
        <v>7</v>
      </c>
      <c r="AC63" s="695">
        <f>SUM(Y63:Y64)</f>
        <v>6</v>
      </c>
      <c r="AD63" s="706">
        <f t="shared" ref="AD63" si="22">Z63*0.38*0.9*SQRT(3)</f>
        <v>4.3439834253827438</v>
      </c>
      <c r="AE63" s="706">
        <f t="shared" si="20"/>
        <v>3.1592606730056318</v>
      </c>
      <c r="AF63" s="706">
        <f t="shared" si="20"/>
        <v>4.1465296333198927</v>
      </c>
      <c r="AG63" s="706">
        <f t="shared" si="20"/>
        <v>3.5541682571313369</v>
      </c>
      <c r="AH63" s="695">
        <f>MAX(Z63:AC64)</f>
        <v>7.333333333333333</v>
      </c>
      <c r="AI63" s="703">
        <f t="shared" ref="AI63" si="23">AH63*0.38*0.9*SQRT(3)</f>
        <v>4.3439834253827438</v>
      </c>
      <c r="AJ63" s="703">
        <f>D63-AI63</f>
        <v>85.656016574617254</v>
      </c>
    </row>
    <row r="64" spans="1:36" ht="16.5" thickBot="1" x14ac:dyDescent="0.3">
      <c r="A64" s="709"/>
      <c r="B64" s="717"/>
      <c r="C64" s="702"/>
      <c r="D64" s="70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/>
      <c r="S64" s="60"/>
      <c r="T64" s="60"/>
      <c r="U64" s="60"/>
      <c r="V64" s="61">
        <f t="shared" si="0"/>
        <v>0</v>
      </c>
      <c r="W64" s="61">
        <f t="shared" si="1"/>
        <v>0</v>
      </c>
      <c r="X64" s="61">
        <f t="shared" si="2"/>
        <v>0</v>
      </c>
      <c r="Y64" s="62">
        <f t="shared" si="3"/>
        <v>0</v>
      </c>
      <c r="Z64" s="694"/>
      <c r="AA64" s="697"/>
      <c r="AB64" s="697"/>
      <c r="AC64" s="697"/>
      <c r="AD64" s="697"/>
      <c r="AE64" s="697"/>
      <c r="AF64" s="697"/>
      <c r="AG64" s="697"/>
      <c r="AH64" s="697"/>
      <c r="AI64" s="705"/>
      <c r="AJ64" s="705"/>
    </row>
    <row r="65" spans="1:36" ht="15.75" x14ac:dyDescent="0.25">
      <c r="A65" s="707">
        <v>11</v>
      </c>
      <c r="B65" s="715" t="s">
        <v>108</v>
      </c>
      <c r="C65" s="688" t="s">
        <v>93</v>
      </c>
      <c r="D65" s="688">
        <f>100*0.9</f>
        <v>90</v>
      </c>
      <c r="E65" s="50" t="s">
        <v>109</v>
      </c>
      <c r="F65" s="50">
        <v>0.5</v>
      </c>
      <c r="G65" s="50">
        <v>2</v>
      </c>
      <c r="H65" s="50">
        <v>0</v>
      </c>
      <c r="I65" s="50">
        <v>0</v>
      </c>
      <c r="J65" s="50">
        <v>3</v>
      </c>
      <c r="K65" s="50">
        <v>0</v>
      </c>
      <c r="L65" s="50">
        <v>5.5</v>
      </c>
      <c r="M65" s="50">
        <v>0.2</v>
      </c>
      <c r="N65" s="50">
        <v>0</v>
      </c>
      <c r="O65" s="50">
        <v>6</v>
      </c>
      <c r="P65" s="50">
        <v>0.3</v>
      </c>
      <c r="Q65" s="50">
        <v>0</v>
      </c>
      <c r="R65" s="50">
        <v>380</v>
      </c>
      <c r="S65" s="50">
        <v>380</v>
      </c>
      <c r="T65" s="50">
        <v>410</v>
      </c>
      <c r="U65" s="50">
        <v>410</v>
      </c>
      <c r="V65" s="51">
        <f t="shared" si="0"/>
        <v>1.25</v>
      </c>
      <c r="W65" s="51">
        <f t="shared" si="1"/>
        <v>3</v>
      </c>
      <c r="X65" s="51">
        <f t="shared" si="2"/>
        <v>2.85</v>
      </c>
      <c r="Y65" s="52">
        <f t="shared" si="3"/>
        <v>3.15</v>
      </c>
      <c r="Z65" s="692">
        <f>SUM(V65:V68)</f>
        <v>2.5</v>
      </c>
      <c r="AA65" s="695">
        <f>SUM(W65:W68)</f>
        <v>5</v>
      </c>
      <c r="AB65" s="695">
        <f>SUM(X65:X68)</f>
        <v>5.05</v>
      </c>
      <c r="AC65" s="695">
        <f>SUM(Y65:Y68)</f>
        <v>5.3833333333333329</v>
      </c>
      <c r="AD65" s="706">
        <f t="shared" ref="AD65:AG69" si="24">Z65*0.38*0.9*SQRT(3)</f>
        <v>1.4809034404713899</v>
      </c>
      <c r="AE65" s="706">
        <f t="shared" si="24"/>
        <v>2.9618068809427798</v>
      </c>
      <c r="AF65" s="706">
        <f t="shared" si="24"/>
        <v>2.9914249497522079</v>
      </c>
      <c r="AG65" s="706">
        <f t="shared" si="24"/>
        <v>3.1888787418150599</v>
      </c>
      <c r="AH65" s="695">
        <f>MAX(Z65:AC68)</f>
        <v>5.3833333333333329</v>
      </c>
      <c r="AI65" s="703">
        <f t="shared" ref="AI65" si="25">AH65*0.38*0.9*SQRT(3)</f>
        <v>3.1888787418150599</v>
      </c>
      <c r="AJ65" s="703">
        <f>D65-AI65</f>
        <v>86.81112125818494</v>
      </c>
    </row>
    <row r="66" spans="1:36" ht="15.75" x14ac:dyDescent="0.25">
      <c r="A66" s="708"/>
      <c r="B66" s="716"/>
      <c r="C66" s="714"/>
      <c r="D66" s="714"/>
      <c r="E66" s="53" t="s">
        <v>110</v>
      </c>
      <c r="F66" s="53">
        <v>1</v>
      </c>
      <c r="G66" s="53">
        <v>0</v>
      </c>
      <c r="H66" s="53">
        <v>1.5</v>
      </c>
      <c r="I66" s="53">
        <v>0</v>
      </c>
      <c r="J66" s="53">
        <v>0</v>
      </c>
      <c r="K66" s="53">
        <v>2</v>
      </c>
      <c r="L66" s="53">
        <v>0.1</v>
      </c>
      <c r="M66" s="53">
        <v>6.3</v>
      </c>
      <c r="N66" s="53">
        <v>0.2</v>
      </c>
      <c r="O66" s="53">
        <v>0.1</v>
      </c>
      <c r="P66" s="53">
        <v>6.3</v>
      </c>
      <c r="Q66" s="53">
        <v>0.3</v>
      </c>
      <c r="R66" s="54">
        <v>380</v>
      </c>
      <c r="S66" s="54">
        <v>380</v>
      </c>
      <c r="T66" s="54">
        <v>410</v>
      </c>
      <c r="U66" s="54">
        <v>410</v>
      </c>
      <c r="V66" s="55">
        <f t="shared" si="0"/>
        <v>1.25</v>
      </c>
      <c r="W66" s="55">
        <f t="shared" si="1"/>
        <v>2</v>
      </c>
      <c r="X66" s="55">
        <f t="shared" si="2"/>
        <v>2.1999999999999997</v>
      </c>
      <c r="Y66" s="56">
        <f t="shared" si="3"/>
        <v>2.2333333333333329</v>
      </c>
      <c r="Z66" s="693"/>
      <c r="AA66" s="696"/>
      <c r="AB66" s="696"/>
      <c r="AC66" s="696"/>
      <c r="AD66" s="696"/>
      <c r="AE66" s="696"/>
      <c r="AF66" s="696"/>
      <c r="AG66" s="696"/>
      <c r="AH66" s="696"/>
      <c r="AI66" s="704"/>
      <c r="AJ66" s="704"/>
    </row>
    <row r="67" spans="1:36" ht="15.75" x14ac:dyDescent="0.25">
      <c r="A67" s="708"/>
      <c r="B67" s="716"/>
      <c r="C67" s="714"/>
      <c r="D67" s="714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  <c r="S67" s="58"/>
      <c r="T67" s="58"/>
      <c r="U67" s="58"/>
      <c r="V67" s="55">
        <f t="shared" si="0"/>
        <v>0</v>
      </c>
      <c r="W67" s="55">
        <f t="shared" si="1"/>
        <v>0</v>
      </c>
      <c r="X67" s="55">
        <f t="shared" si="2"/>
        <v>0</v>
      </c>
      <c r="Y67" s="56">
        <f t="shared" si="3"/>
        <v>0</v>
      </c>
      <c r="Z67" s="693"/>
      <c r="AA67" s="696"/>
      <c r="AB67" s="696"/>
      <c r="AC67" s="696"/>
      <c r="AD67" s="696"/>
      <c r="AE67" s="696"/>
      <c r="AF67" s="696"/>
      <c r="AG67" s="696"/>
      <c r="AH67" s="696"/>
      <c r="AI67" s="704"/>
      <c r="AJ67" s="704"/>
    </row>
    <row r="68" spans="1:36" ht="16.5" thickBot="1" x14ac:dyDescent="0.3">
      <c r="A68" s="709"/>
      <c r="B68" s="717"/>
      <c r="C68" s="689"/>
      <c r="D68" s="68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60"/>
      <c r="S68" s="60"/>
      <c r="T68" s="60"/>
      <c r="U68" s="60"/>
      <c r="V68" s="61">
        <f t="shared" si="0"/>
        <v>0</v>
      </c>
      <c r="W68" s="61">
        <f t="shared" si="1"/>
        <v>0</v>
      </c>
      <c r="X68" s="61">
        <f t="shared" si="2"/>
        <v>0</v>
      </c>
      <c r="Y68" s="62">
        <f t="shared" si="3"/>
        <v>0</v>
      </c>
      <c r="Z68" s="694"/>
      <c r="AA68" s="697"/>
      <c r="AB68" s="697"/>
      <c r="AC68" s="697"/>
      <c r="AD68" s="697"/>
      <c r="AE68" s="697"/>
      <c r="AF68" s="697"/>
      <c r="AG68" s="697"/>
      <c r="AH68" s="697"/>
      <c r="AI68" s="705"/>
      <c r="AJ68" s="705"/>
    </row>
    <row r="69" spans="1:36" ht="15.75" x14ac:dyDescent="0.25">
      <c r="A69" s="707">
        <v>12</v>
      </c>
      <c r="B69" s="715" t="s">
        <v>111</v>
      </c>
      <c r="C69" s="688" t="s">
        <v>93</v>
      </c>
      <c r="D69" s="688">
        <f>100*0.9</f>
        <v>90</v>
      </c>
      <c r="E69" s="50" t="s">
        <v>112</v>
      </c>
      <c r="F69" s="50">
        <v>32</v>
      </c>
      <c r="G69" s="50">
        <v>34</v>
      </c>
      <c r="H69" s="50">
        <v>33</v>
      </c>
      <c r="I69" s="50">
        <v>35</v>
      </c>
      <c r="J69" s="50">
        <v>33</v>
      </c>
      <c r="K69" s="50">
        <v>32</v>
      </c>
      <c r="L69" s="50">
        <v>51.7</v>
      </c>
      <c r="M69" s="50">
        <v>56</v>
      </c>
      <c r="N69" s="50">
        <v>45</v>
      </c>
      <c r="O69" s="50">
        <v>51.3</v>
      </c>
      <c r="P69" s="50">
        <v>49.3</v>
      </c>
      <c r="Q69" s="50">
        <v>54.6</v>
      </c>
      <c r="R69" s="50">
        <v>380</v>
      </c>
      <c r="S69" s="50">
        <v>380</v>
      </c>
      <c r="T69" s="50">
        <v>405</v>
      </c>
      <c r="U69" s="50">
        <v>405</v>
      </c>
      <c r="V69" s="51">
        <f t="shared" si="0"/>
        <v>33</v>
      </c>
      <c r="W69" s="51">
        <f t="shared" si="1"/>
        <v>33.333333333333336</v>
      </c>
      <c r="X69" s="51">
        <f t="shared" si="2"/>
        <v>50.9</v>
      </c>
      <c r="Y69" s="52">
        <f t="shared" si="3"/>
        <v>51.733333333333327</v>
      </c>
      <c r="Z69" s="692">
        <f>SUM(V69:V72)</f>
        <v>33</v>
      </c>
      <c r="AA69" s="695">
        <f>SUM(W69:W72)</f>
        <v>33.333333333333336</v>
      </c>
      <c r="AB69" s="695">
        <f>SUM(X69:X72)</f>
        <v>50.9</v>
      </c>
      <c r="AC69" s="695">
        <f>SUM(Y69:Y72)</f>
        <v>59.066666666666663</v>
      </c>
      <c r="AD69" s="706">
        <f t="shared" ref="AD69" si="26">Z69*0.38*0.9*SQRT(3)</f>
        <v>19.547925414222352</v>
      </c>
      <c r="AE69" s="706">
        <f t="shared" si="24"/>
        <v>19.745379206285204</v>
      </c>
      <c r="AF69" s="706">
        <f t="shared" si="24"/>
        <v>30.151194047997496</v>
      </c>
      <c r="AG69" s="706">
        <f t="shared" si="24"/>
        <v>34.988811953537372</v>
      </c>
      <c r="AH69" s="695">
        <f>MAX(Z69:AC72)</f>
        <v>59.066666666666663</v>
      </c>
      <c r="AI69" s="703">
        <f t="shared" ref="AI69" si="27">AH69*0.38*0.9*SQRT(3)</f>
        <v>34.988811953537372</v>
      </c>
      <c r="AJ69" s="703">
        <f>D69-AI69</f>
        <v>55.011188046462628</v>
      </c>
    </row>
    <row r="70" spans="1:36" ht="31.5" x14ac:dyDescent="0.25">
      <c r="A70" s="708"/>
      <c r="B70" s="716"/>
      <c r="C70" s="714"/>
      <c r="D70" s="714"/>
      <c r="E70" s="53" t="s">
        <v>127</v>
      </c>
      <c r="F70" s="53">
        <v>0</v>
      </c>
      <c r="G70" s="53"/>
      <c r="H70" s="53"/>
      <c r="I70" s="53">
        <v>0</v>
      </c>
      <c r="J70" s="53"/>
      <c r="K70" s="53"/>
      <c r="L70" s="53">
        <v>0</v>
      </c>
      <c r="M70" s="53">
        <v>0</v>
      </c>
      <c r="N70" s="53">
        <v>0</v>
      </c>
      <c r="O70" s="53">
        <v>8</v>
      </c>
      <c r="P70" s="53">
        <v>8</v>
      </c>
      <c r="Q70" s="53">
        <v>6</v>
      </c>
      <c r="R70" s="54">
        <v>380</v>
      </c>
      <c r="S70" s="54">
        <v>380</v>
      </c>
      <c r="T70" s="54">
        <v>405</v>
      </c>
      <c r="U70" s="54">
        <v>405</v>
      </c>
      <c r="V70" s="55">
        <f t="shared" si="0"/>
        <v>0</v>
      </c>
      <c r="W70" s="55">
        <f t="shared" si="1"/>
        <v>0</v>
      </c>
      <c r="X70" s="55">
        <f t="shared" si="2"/>
        <v>0</v>
      </c>
      <c r="Y70" s="56">
        <f t="shared" si="3"/>
        <v>7.333333333333333</v>
      </c>
      <c r="Z70" s="693"/>
      <c r="AA70" s="696"/>
      <c r="AB70" s="696"/>
      <c r="AC70" s="696"/>
      <c r="AD70" s="696"/>
      <c r="AE70" s="696"/>
      <c r="AF70" s="696"/>
      <c r="AG70" s="696"/>
      <c r="AH70" s="696"/>
      <c r="AI70" s="704"/>
      <c r="AJ70" s="704"/>
    </row>
    <row r="71" spans="1:36" ht="15.75" x14ac:dyDescent="0.25">
      <c r="A71" s="708"/>
      <c r="B71" s="716"/>
      <c r="C71" s="714"/>
      <c r="D71" s="714"/>
      <c r="E71" s="57" t="s">
        <v>113</v>
      </c>
      <c r="F71" s="57">
        <v>0</v>
      </c>
      <c r="G71" s="57">
        <v>0</v>
      </c>
      <c r="H71" s="57">
        <v>0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>
        <v>380</v>
      </c>
      <c r="U71" s="57">
        <v>380</v>
      </c>
      <c r="V71" s="55">
        <f t="shared" si="0"/>
        <v>0</v>
      </c>
      <c r="W71" s="55">
        <f t="shared" si="1"/>
        <v>0</v>
      </c>
      <c r="X71" s="55">
        <f t="shared" si="2"/>
        <v>0</v>
      </c>
      <c r="Y71" s="56">
        <f t="shared" si="3"/>
        <v>0</v>
      </c>
      <c r="Z71" s="693"/>
      <c r="AA71" s="696"/>
      <c r="AB71" s="696"/>
      <c r="AC71" s="696"/>
      <c r="AD71" s="696"/>
      <c r="AE71" s="696"/>
      <c r="AF71" s="696"/>
      <c r="AG71" s="696"/>
      <c r="AH71" s="696"/>
      <c r="AI71" s="704"/>
      <c r="AJ71" s="704"/>
    </row>
    <row r="72" spans="1:36" ht="16.5" thickBot="1" x14ac:dyDescent="0.3">
      <c r="A72" s="709"/>
      <c r="B72" s="717"/>
      <c r="C72" s="689"/>
      <c r="D72" s="68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/>
      <c r="S72" s="60"/>
      <c r="T72" s="60"/>
      <c r="U72" s="60"/>
      <c r="V72" s="61">
        <f t="shared" si="0"/>
        <v>0</v>
      </c>
      <c r="W72" s="61">
        <f t="shared" si="1"/>
        <v>0</v>
      </c>
      <c r="X72" s="61">
        <f t="shared" si="2"/>
        <v>0</v>
      </c>
      <c r="Y72" s="62">
        <f t="shared" si="3"/>
        <v>0</v>
      </c>
      <c r="Z72" s="694"/>
      <c r="AA72" s="697"/>
      <c r="AB72" s="697"/>
      <c r="AC72" s="697"/>
      <c r="AD72" s="697"/>
      <c r="AE72" s="697"/>
      <c r="AF72" s="697"/>
      <c r="AG72" s="697"/>
      <c r="AH72" s="697"/>
      <c r="AI72" s="705"/>
      <c r="AJ72" s="705"/>
    </row>
    <row r="73" spans="1:36" ht="31.5" x14ac:dyDescent="0.25">
      <c r="A73" s="707">
        <v>13</v>
      </c>
      <c r="B73" s="715" t="s">
        <v>114</v>
      </c>
      <c r="C73" s="688" t="s">
        <v>61</v>
      </c>
      <c r="D73" s="688">
        <f>400*0.9</f>
        <v>360</v>
      </c>
      <c r="E73" s="50" t="s">
        <v>115</v>
      </c>
      <c r="F73" s="50">
        <v>12</v>
      </c>
      <c r="G73" s="50">
        <v>28</v>
      </c>
      <c r="H73" s="50">
        <v>38</v>
      </c>
      <c r="I73" s="50">
        <v>15</v>
      </c>
      <c r="J73" s="50">
        <v>25</v>
      </c>
      <c r="K73" s="50">
        <v>45</v>
      </c>
      <c r="L73" s="50">
        <v>7.3</v>
      </c>
      <c r="M73" s="50">
        <v>46</v>
      </c>
      <c r="N73" s="50">
        <v>28.7</v>
      </c>
      <c r="O73" s="50">
        <v>18.5</v>
      </c>
      <c r="P73" s="50">
        <v>34.200000000000003</v>
      </c>
      <c r="Q73" s="50">
        <v>43.8</v>
      </c>
      <c r="R73" s="50">
        <v>381</v>
      </c>
      <c r="S73" s="50">
        <v>380</v>
      </c>
      <c r="T73" s="50">
        <v>415</v>
      </c>
      <c r="U73" s="50">
        <v>415</v>
      </c>
      <c r="V73" s="51">
        <f t="shared" si="0"/>
        <v>26</v>
      </c>
      <c r="W73" s="51">
        <f t="shared" si="1"/>
        <v>28.333333333333332</v>
      </c>
      <c r="X73" s="51">
        <f t="shared" si="2"/>
        <v>27.333333333333332</v>
      </c>
      <c r="Y73" s="52">
        <f t="shared" si="3"/>
        <v>32.166666666666664</v>
      </c>
      <c r="Z73" s="692">
        <f>SUM(V73:V80)</f>
        <v>63.666666666666671</v>
      </c>
      <c r="AA73" s="695">
        <f>SUM(W73:W80)</f>
        <v>75.666666666666657</v>
      </c>
      <c r="AB73" s="695">
        <f>SUM(X73:X80)</f>
        <v>95.066666666666663</v>
      </c>
      <c r="AC73" s="695">
        <f>SUM(Y73:Y80)</f>
        <v>82.866666666666674</v>
      </c>
      <c r="AD73" s="706">
        <f t="shared" ref="AD73:AG73" si="28">Z73*0.38*0.9*SQRT(3)</f>
        <v>37.713674284004732</v>
      </c>
      <c r="AE73" s="706">
        <f t="shared" si="28"/>
        <v>44.822010798267399</v>
      </c>
      <c r="AF73" s="706">
        <f t="shared" si="28"/>
        <v>56.313821496325389</v>
      </c>
      <c r="AG73" s="706">
        <f t="shared" si="28"/>
        <v>49.087012706825014</v>
      </c>
      <c r="AH73" s="695">
        <f>MAX(Z73:AC80)</f>
        <v>95.066666666666663</v>
      </c>
      <c r="AI73" s="703">
        <f t="shared" ref="AI73" si="29">AH73*0.38*0.9*SQRT(3)</f>
        <v>56.313821496325389</v>
      </c>
      <c r="AJ73" s="703">
        <f>D73-AI73</f>
        <v>303.68617850367463</v>
      </c>
    </row>
    <row r="74" spans="1:36" ht="15.75" x14ac:dyDescent="0.25">
      <c r="A74" s="708"/>
      <c r="B74" s="716"/>
      <c r="C74" s="714"/>
      <c r="D74" s="714"/>
      <c r="E74" s="53" t="s">
        <v>116</v>
      </c>
      <c r="F74" s="53">
        <v>4</v>
      </c>
      <c r="G74" s="53"/>
      <c r="H74" s="53"/>
      <c r="I74" s="53">
        <v>5</v>
      </c>
      <c r="J74" s="53"/>
      <c r="K74" s="53"/>
      <c r="L74" s="53">
        <v>3.3</v>
      </c>
      <c r="M74" s="53"/>
      <c r="N74" s="53"/>
      <c r="O74" s="53">
        <v>9.3000000000000007</v>
      </c>
      <c r="P74" s="53"/>
      <c r="Q74" s="53"/>
      <c r="R74" s="54">
        <v>381</v>
      </c>
      <c r="S74" s="54">
        <v>380</v>
      </c>
      <c r="T74" s="54">
        <v>415</v>
      </c>
      <c r="U74" s="54">
        <v>415</v>
      </c>
      <c r="V74" s="55">
        <f t="shared" si="0"/>
        <v>4</v>
      </c>
      <c r="W74" s="55">
        <f t="shared" si="1"/>
        <v>5</v>
      </c>
      <c r="X74" s="55">
        <f t="shared" si="2"/>
        <v>3.3</v>
      </c>
      <c r="Y74" s="56">
        <f t="shared" si="3"/>
        <v>9.3000000000000007</v>
      </c>
      <c r="Z74" s="693"/>
      <c r="AA74" s="696"/>
      <c r="AB74" s="696"/>
      <c r="AC74" s="696"/>
      <c r="AD74" s="696"/>
      <c r="AE74" s="696"/>
      <c r="AF74" s="696"/>
      <c r="AG74" s="696"/>
      <c r="AH74" s="696"/>
      <c r="AI74" s="704"/>
      <c r="AJ74" s="704"/>
    </row>
    <row r="75" spans="1:36" ht="15.75" x14ac:dyDescent="0.25">
      <c r="A75" s="708"/>
      <c r="B75" s="716"/>
      <c r="C75" s="714"/>
      <c r="D75" s="714"/>
      <c r="E75" s="57" t="s">
        <v>117</v>
      </c>
      <c r="F75" s="57">
        <v>21</v>
      </c>
      <c r="G75" s="57">
        <v>8</v>
      </c>
      <c r="H75" s="57">
        <v>5</v>
      </c>
      <c r="I75" s="57">
        <v>25</v>
      </c>
      <c r="J75" s="57">
        <v>10</v>
      </c>
      <c r="K75" s="57">
        <v>10</v>
      </c>
      <c r="L75" s="57">
        <v>3.2</v>
      </c>
      <c r="M75" s="57">
        <v>1.3</v>
      </c>
      <c r="N75" s="57">
        <v>10.1</v>
      </c>
      <c r="O75" s="57">
        <v>9.9</v>
      </c>
      <c r="P75" s="57">
        <v>10.3</v>
      </c>
      <c r="Q75" s="57">
        <v>28.8</v>
      </c>
      <c r="R75" s="57">
        <v>381</v>
      </c>
      <c r="S75" s="57">
        <v>380</v>
      </c>
      <c r="T75" s="57">
        <v>415</v>
      </c>
      <c r="U75" s="57">
        <v>415</v>
      </c>
      <c r="V75" s="55">
        <f t="shared" si="0"/>
        <v>11.333333333333334</v>
      </c>
      <c r="W75" s="55">
        <f t="shared" si="1"/>
        <v>15</v>
      </c>
      <c r="X75" s="55">
        <f t="shared" si="2"/>
        <v>4.8666666666666663</v>
      </c>
      <c r="Y75" s="56">
        <f t="shared" si="3"/>
        <v>16.333333333333332</v>
      </c>
      <c r="Z75" s="693"/>
      <c r="AA75" s="696"/>
      <c r="AB75" s="696"/>
      <c r="AC75" s="696"/>
      <c r="AD75" s="696"/>
      <c r="AE75" s="696"/>
      <c r="AF75" s="696"/>
      <c r="AG75" s="696"/>
      <c r="AH75" s="696"/>
      <c r="AI75" s="704"/>
      <c r="AJ75" s="704"/>
    </row>
    <row r="76" spans="1:36" ht="15.75" x14ac:dyDescent="0.25">
      <c r="A76" s="708"/>
      <c r="B76" s="716"/>
      <c r="C76" s="714"/>
      <c r="D76" s="714"/>
      <c r="E76" s="53" t="s">
        <v>118</v>
      </c>
      <c r="F76" s="53">
        <v>11</v>
      </c>
      <c r="G76" s="53">
        <v>6</v>
      </c>
      <c r="H76" s="53">
        <v>10</v>
      </c>
      <c r="I76" s="53">
        <v>15</v>
      </c>
      <c r="J76" s="53">
        <v>8</v>
      </c>
      <c r="K76" s="53">
        <v>12</v>
      </c>
      <c r="L76" s="53">
        <v>31.5</v>
      </c>
      <c r="M76" s="53">
        <v>9.4</v>
      </c>
      <c r="N76" s="53">
        <v>14.1</v>
      </c>
      <c r="O76" s="53">
        <v>26.3</v>
      </c>
      <c r="P76" s="53">
        <v>2</v>
      </c>
      <c r="Q76" s="53">
        <v>10.5</v>
      </c>
      <c r="R76" s="54">
        <v>381</v>
      </c>
      <c r="S76" s="54">
        <v>380</v>
      </c>
      <c r="T76" s="54">
        <v>415</v>
      </c>
      <c r="U76" s="54">
        <v>415</v>
      </c>
      <c r="V76" s="55">
        <f t="shared" ref="V76:V84" si="30">IF(AND(F76=0,G76=0,H76=0),0,IF(AND(F76=0,G76=0),H76,IF(AND(F76=0,H76=0),G76,IF(AND(G76=0,H76=0),F76,IF(F76=0,(G76+H76)/2,IF(G76=0,(F76+H76)/2,IF(H76=0,(F76+G76)/2,(F76+G76+H76)/3)))))))</f>
        <v>9</v>
      </c>
      <c r="W76" s="55">
        <f t="shared" ref="W76:W84" si="31">IF(AND(I76=0,J76=0,K76=0),0,IF(AND(I76=0,J76=0),K76,IF(AND(I76=0,K76=0),J76,IF(AND(J76=0,K76=0),I76,IF(I76=0,(J76+K76)/2,IF(J76=0,(I76+K76)/2,IF(K76=0,(I76+J76)/2,(I76+J76+K76)/3)))))))</f>
        <v>11.666666666666666</v>
      </c>
      <c r="X76" s="55">
        <f t="shared" ref="X76:X84" si="32">IF(AND(L76=0,M76=0,N76=0),0,IF(AND(L76=0,M76=0),N76,IF(AND(L76=0,N76=0),M76,IF(AND(M76=0,N76=0),L76,IF(L76=0,(M76+N76)/2,IF(M76=0,(L76+N76)/2,IF(N76=0,(L76+M76)/2,(L76+M76+N76)/3)))))))</f>
        <v>18.333333333333332</v>
      </c>
      <c r="Y76" s="56">
        <f t="shared" ref="Y76:Y84" si="33">IF(AND(O76=0,P76=0,Q76=0),0,IF(AND(O76=0,P76=0),Q76,IF(AND(O76=0,Q76=0),P76,IF(AND(P76=0,Q76=0),O76,IF(O76=0,(P76+Q76)/2,IF(P76=0,(O76+Q76)/2,IF(Q76=0,(O76+P76)/2,(O76+P76+Q76)/3)))))))</f>
        <v>12.933333333333332</v>
      </c>
      <c r="Z76" s="693"/>
      <c r="AA76" s="696"/>
      <c r="AB76" s="696"/>
      <c r="AC76" s="696"/>
      <c r="AD76" s="696"/>
      <c r="AE76" s="696"/>
      <c r="AF76" s="696"/>
      <c r="AG76" s="696"/>
      <c r="AH76" s="696"/>
      <c r="AI76" s="704"/>
      <c r="AJ76" s="704"/>
    </row>
    <row r="77" spans="1:36" ht="15.75" x14ac:dyDescent="0.25">
      <c r="A77" s="708"/>
      <c r="B77" s="716"/>
      <c r="C77" s="714"/>
      <c r="D77" s="714"/>
      <c r="E77" s="57" t="s">
        <v>119</v>
      </c>
      <c r="F77" s="57">
        <v>23</v>
      </c>
      <c r="G77" s="57">
        <v>10</v>
      </c>
      <c r="H77" s="57">
        <v>7</v>
      </c>
      <c r="I77" s="57">
        <v>25</v>
      </c>
      <c r="J77" s="57">
        <v>12</v>
      </c>
      <c r="K77" s="57">
        <v>10</v>
      </c>
      <c r="L77" s="57">
        <v>55.7</v>
      </c>
      <c r="M77" s="57">
        <v>17.2</v>
      </c>
      <c r="N77" s="57">
        <v>37.299999999999997</v>
      </c>
      <c r="O77" s="57">
        <v>7.3</v>
      </c>
      <c r="P77" s="57">
        <v>4.5999999999999996</v>
      </c>
      <c r="Q77" s="57">
        <v>11</v>
      </c>
      <c r="R77" s="58">
        <v>381</v>
      </c>
      <c r="S77" s="58">
        <v>380</v>
      </c>
      <c r="T77" s="58">
        <v>415</v>
      </c>
      <c r="U77" s="58">
        <v>415</v>
      </c>
      <c r="V77" s="55">
        <f t="shared" si="30"/>
        <v>13.333333333333334</v>
      </c>
      <c r="W77" s="55">
        <f t="shared" si="31"/>
        <v>15.666666666666666</v>
      </c>
      <c r="X77" s="55">
        <f t="shared" si="32"/>
        <v>36.733333333333334</v>
      </c>
      <c r="Y77" s="56">
        <f t="shared" si="33"/>
        <v>7.6333333333333329</v>
      </c>
      <c r="Z77" s="693"/>
      <c r="AA77" s="696"/>
      <c r="AB77" s="696"/>
      <c r="AC77" s="696"/>
      <c r="AD77" s="696"/>
      <c r="AE77" s="696"/>
      <c r="AF77" s="696"/>
      <c r="AG77" s="696"/>
      <c r="AH77" s="696"/>
      <c r="AI77" s="704"/>
      <c r="AJ77" s="704"/>
    </row>
    <row r="78" spans="1:36" ht="15.75" x14ac:dyDescent="0.25">
      <c r="A78" s="708"/>
      <c r="B78" s="716"/>
      <c r="C78" s="714"/>
      <c r="D78" s="714"/>
      <c r="E78" s="53" t="s">
        <v>120</v>
      </c>
      <c r="F78" s="53">
        <v>0</v>
      </c>
      <c r="G78" s="53">
        <v>0</v>
      </c>
      <c r="H78" s="53">
        <v>0</v>
      </c>
      <c r="I78" s="53"/>
      <c r="J78" s="53"/>
      <c r="K78" s="53">
        <v>0</v>
      </c>
      <c r="L78" s="53">
        <v>0</v>
      </c>
      <c r="M78" s="53">
        <v>0</v>
      </c>
      <c r="N78" s="53">
        <v>4.5</v>
      </c>
      <c r="O78" s="53">
        <v>0</v>
      </c>
      <c r="P78" s="53">
        <v>0</v>
      </c>
      <c r="Q78" s="53">
        <v>4.5</v>
      </c>
      <c r="R78" s="54">
        <v>381</v>
      </c>
      <c r="S78" s="54">
        <v>380</v>
      </c>
      <c r="T78" s="54">
        <v>415</v>
      </c>
      <c r="U78" s="54">
        <v>415</v>
      </c>
      <c r="V78" s="55">
        <f t="shared" si="30"/>
        <v>0</v>
      </c>
      <c r="W78" s="55">
        <f t="shared" si="31"/>
        <v>0</v>
      </c>
      <c r="X78" s="55">
        <f t="shared" si="32"/>
        <v>4.5</v>
      </c>
      <c r="Y78" s="56">
        <f t="shared" si="33"/>
        <v>4.5</v>
      </c>
      <c r="Z78" s="693"/>
      <c r="AA78" s="696"/>
      <c r="AB78" s="696"/>
      <c r="AC78" s="696"/>
      <c r="AD78" s="696"/>
      <c r="AE78" s="696"/>
      <c r="AF78" s="696"/>
      <c r="AG78" s="696"/>
      <c r="AH78" s="696"/>
      <c r="AI78" s="704"/>
      <c r="AJ78" s="704"/>
    </row>
    <row r="79" spans="1:36" ht="15.75" x14ac:dyDescent="0.25">
      <c r="A79" s="708"/>
      <c r="B79" s="716"/>
      <c r="C79" s="714"/>
      <c r="D79" s="714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8"/>
      <c r="S79" s="58"/>
      <c r="T79" s="58"/>
      <c r="U79" s="58"/>
      <c r="V79" s="55">
        <f t="shared" si="30"/>
        <v>0</v>
      </c>
      <c r="W79" s="55">
        <f t="shared" si="31"/>
        <v>0</v>
      </c>
      <c r="X79" s="55">
        <f t="shared" si="32"/>
        <v>0</v>
      </c>
      <c r="Y79" s="56">
        <f t="shared" si="33"/>
        <v>0</v>
      </c>
      <c r="Z79" s="693"/>
      <c r="AA79" s="696"/>
      <c r="AB79" s="696"/>
      <c r="AC79" s="696"/>
      <c r="AD79" s="696"/>
      <c r="AE79" s="696"/>
      <c r="AF79" s="696"/>
      <c r="AG79" s="696"/>
      <c r="AH79" s="696"/>
      <c r="AI79" s="704"/>
      <c r="AJ79" s="704"/>
    </row>
    <row r="80" spans="1:36" ht="16.5" thickBot="1" x14ac:dyDescent="0.3">
      <c r="A80" s="709"/>
      <c r="B80" s="717"/>
      <c r="C80" s="689"/>
      <c r="D80" s="68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60"/>
      <c r="S80" s="60"/>
      <c r="T80" s="60"/>
      <c r="U80" s="60"/>
      <c r="V80" s="61">
        <f t="shared" si="30"/>
        <v>0</v>
      </c>
      <c r="W80" s="61">
        <f t="shared" si="31"/>
        <v>0</v>
      </c>
      <c r="X80" s="61">
        <f t="shared" si="32"/>
        <v>0</v>
      </c>
      <c r="Y80" s="62">
        <f t="shared" si="33"/>
        <v>0</v>
      </c>
      <c r="Z80" s="694"/>
      <c r="AA80" s="697"/>
      <c r="AB80" s="697"/>
      <c r="AC80" s="697"/>
      <c r="AD80" s="697"/>
      <c r="AE80" s="697"/>
      <c r="AF80" s="697"/>
      <c r="AG80" s="697"/>
      <c r="AH80" s="697"/>
      <c r="AI80" s="705"/>
      <c r="AJ80" s="705"/>
    </row>
    <row r="81" spans="1:37" ht="18.75" customHeight="1" x14ac:dyDescent="0.25">
      <c r="A81" s="684">
        <v>14</v>
      </c>
      <c r="B81" s="686" t="s">
        <v>121</v>
      </c>
      <c r="C81" s="688" t="s">
        <v>122</v>
      </c>
      <c r="D81" s="688">
        <f>400*0.9</f>
        <v>360</v>
      </c>
      <c r="E81" s="50" t="s">
        <v>123</v>
      </c>
      <c r="F81" s="50">
        <v>32</v>
      </c>
      <c r="G81" s="50">
        <v>28</v>
      </c>
      <c r="H81" s="50">
        <v>29.3</v>
      </c>
      <c r="I81" s="50">
        <v>18</v>
      </c>
      <c r="J81" s="50">
        <v>10.199999999999999</v>
      </c>
      <c r="K81" s="50">
        <v>8.5</v>
      </c>
      <c r="L81" s="50">
        <v>16</v>
      </c>
      <c r="M81" s="50">
        <v>12</v>
      </c>
      <c r="N81" s="50">
        <v>17</v>
      </c>
      <c r="O81" s="50">
        <v>10</v>
      </c>
      <c r="P81" s="50">
        <v>6</v>
      </c>
      <c r="Q81" s="50">
        <v>5</v>
      </c>
      <c r="R81" s="72">
        <v>395</v>
      </c>
      <c r="S81" s="72">
        <v>395</v>
      </c>
      <c r="T81" s="72">
        <v>395</v>
      </c>
      <c r="U81" s="72">
        <v>395</v>
      </c>
      <c r="V81" s="51">
        <f t="shared" si="30"/>
        <v>29.766666666666666</v>
      </c>
      <c r="W81" s="51">
        <f t="shared" si="31"/>
        <v>12.233333333333334</v>
      </c>
      <c r="X81" s="51">
        <f t="shared" si="32"/>
        <v>15</v>
      </c>
      <c r="Y81" s="52">
        <f t="shared" si="33"/>
        <v>7</v>
      </c>
      <c r="Z81" s="690">
        <f>SUM(V81:V82)</f>
        <v>29.766666666666666</v>
      </c>
      <c r="AA81" s="680">
        <f>SUM(W81:W82)</f>
        <v>12.233333333333334</v>
      </c>
      <c r="AB81" s="680">
        <f>SUM(X81:X82)</f>
        <v>15</v>
      </c>
      <c r="AC81" s="680">
        <f>SUM(Y81:Y82)</f>
        <v>7</v>
      </c>
      <c r="AD81" s="680">
        <f t="shared" ref="AD81:AG81" si="34">Z81*0.38*0.9*SQRT(3)</f>
        <v>17.632623631212685</v>
      </c>
      <c r="AE81" s="680">
        <f t="shared" si="34"/>
        <v>7.2465541687066697</v>
      </c>
      <c r="AF81" s="680">
        <f t="shared" si="34"/>
        <v>8.8854206428283398</v>
      </c>
      <c r="AG81" s="680">
        <f t="shared" si="34"/>
        <v>4.1465296333198927</v>
      </c>
      <c r="AH81" s="680">
        <f>MAX(Z81:AC82)</f>
        <v>29.766666666666666</v>
      </c>
      <c r="AI81" s="682">
        <f t="shared" ref="AI81" si="35">AH81*0.38*0.9*SQRT(3)</f>
        <v>17.632623631212685</v>
      </c>
      <c r="AJ81" s="682">
        <f>D81-AI81</f>
        <v>342.36737636878729</v>
      </c>
    </row>
    <row r="82" spans="1:37" ht="16.5" thickBot="1" x14ac:dyDescent="0.3">
      <c r="A82" s="685"/>
      <c r="B82" s="687"/>
      <c r="C82" s="689"/>
      <c r="D82" s="68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60"/>
      <c r="S82" s="60"/>
      <c r="T82" s="60"/>
      <c r="U82" s="60"/>
      <c r="V82" s="61">
        <f t="shared" si="30"/>
        <v>0</v>
      </c>
      <c r="W82" s="61">
        <f t="shared" si="31"/>
        <v>0</v>
      </c>
      <c r="X82" s="61">
        <f t="shared" si="32"/>
        <v>0</v>
      </c>
      <c r="Y82" s="62">
        <f t="shared" si="33"/>
        <v>0</v>
      </c>
      <c r="Z82" s="691"/>
      <c r="AA82" s="681"/>
      <c r="AB82" s="681"/>
      <c r="AC82" s="681"/>
      <c r="AD82" s="681"/>
      <c r="AE82" s="681"/>
      <c r="AF82" s="681"/>
      <c r="AG82" s="681"/>
      <c r="AH82" s="681"/>
      <c r="AI82" s="683"/>
      <c r="AJ82" s="683"/>
    </row>
    <row r="83" spans="1:37" ht="18.75" customHeight="1" x14ac:dyDescent="0.25">
      <c r="A83" s="684">
        <v>15</v>
      </c>
      <c r="B83" s="686" t="s">
        <v>124</v>
      </c>
      <c r="C83" s="700" t="s">
        <v>104</v>
      </c>
      <c r="D83" s="700">
        <f>250*0.9</f>
        <v>225</v>
      </c>
      <c r="E83" s="81" t="s">
        <v>125</v>
      </c>
      <c r="F83" s="81">
        <v>25</v>
      </c>
      <c r="G83" s="81">
        <v>14</v>
      </c>
      <c r="H83" s="81">
        <v>5</v>
      </c>
      <c r="I83" s="81">
        <v>10</v>
      </c>
      <c r="J83" s="81">
        <v>8</v>
      </c>
      <c r="K83" s="81">
        <v>1</v>
      </c>
      <c r="L83" s="81">
        <v>68</v>
      </c>
      <c r="M83" s="81">
        <v>34</v>
      </c>
      <c r="N83" s="81">
        <v>71.8</v>
      </c>
      <c r="O83" s="81">
        <v>7.2</v>
      </c>
      <c r="P83" s="81">
        <v>8.6999999999999993</v>
      </c>
      <c r="Q83" s="81">
        <v>9.4</v>
      </c>
      <c r="R83" s="82">
        <v>395</v>
      </c>
      <c r="S83" s="82">
        <v>395</v>
      </c>
      <c r="T83" s="82">
        <v>400</v>
      </c>
      <c r="U83" s="82">
        <v>400</v>
      </c>
      <c r="V83" s="83">
        <f t="shared" si="30"/>
        <v>14.666666666666666</v>
      </c>
      <c r="W83" s="83">
        <f t="shared" si="31"/>
        <v>6.333333333333333</v>
      </c>
      <c r="X83" s="83">
        <f t="shared" si="32"/>
        <v>57.933333333333337</v>
      </c>
      <c r="Y83" s="84">
        <f t="shared" si="33"/>
        <v>8.4333333333333318</v>
      </c>
      <c r="Z83" s="690">
        <f>SUM(V83:V84)</f>
        <v>14.666666666666666</v>
      </c>
      <c r="AA83" s="680">
        <f>SUM(W83:W84)</f>
        <v>6.333333333333333</v>
      </c>
      <c r="AB83" s="680">
        <f>SUM(X83:X84)</f>
        <v>57.933333333333337</v>
      </c>
      <c r="AC83" s="680">
        <f>SUM(Y83:Y84)</f>
        <v>8.4333333333333318</v>
      </c>
      <c r="AD83" s="680">
        <f t="shared" ref="AD83:AG83" si="36">Z83*0.38*0.9*SQRT(3)</f>
        <v>8.6879668507654877</v>
      </c>
      <c r="AE83" s="680">
        <f t="shared" si="36"/>
        <v>3.7516220491941881</v>
      </c>
      <c r="AF83" s="680">
        <f t="shared" si="36"/>
        <v>34.317469060523678</v>
      </c>
      <c r="AG83" s="680">
        <f t="shared" si="36"/>
        <v>4.9955809391901553</v>
      </c>
      <c r="AH83" s="680">
        <f>MAX(Z83:AC84)</f>
        <v>57.933333333333337</v>
      </c>
      <c r="AI83" s="682">
        <f t="shared" ref="AI83" si="37">AH83*0.38*0.9*SQRT(3)</f>
        <v>34.317469060523678</v>
      </c>
      <c r="AJ83" s="682">
        <f>D83-AI83</f>
        <v>190.68253093947632</v>
      </c>
    </row>
    <row r="84" spans="1:37" ht="16.5" thickBot="1" x14ac:dyDescent="0.3">
      <c r="A84" s="685"/>
      <c r="B84" s="687"/>
      <c r="C84" s="702"/>
      <c r="D84" s="70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60"/>
      <c r="S84" s="60"/>
      <c r="T84" s="60"/>
      <c r="U84" s="60"/>
      <c r="V84" s="61">
        <f t="shared" si="30"/>
        <v>0</v>
      </c>
      <c r="W84" s="61">
        <f t="shared" si="31"/>
        <v>0</v>
      </c>
      <c r="X84" s="61">
        <f t="shared" si="32"/>
        <v>0</v>
      </c>
      <c r="Y84" s="62">
        <f t="shared" si="33"/>
        <v>0</v>
      </c>
      <c r="Z84" s="691"/>
      <c r="AA84" s="681"/>
      <c r="AB84" s="681"/>
      <c r="AC84" s="681"/>
      <c r="AD84" s="681"/>
      <c r="AE84" s="681"/>
      <c r="AF84" s="681"/>
      <c r="AG84" s="681"/>
      <c r="AH84" s="681"/>
      <c r="AI84" s="683"/>
      <c r="AJ84" s="683"/>
    </row>
    <row r="85" spans="1:37" ht="18.75" customHeight="1" x14ac:dyDescent="0.25">
      <c r="A85" s="684">
        <v>16</v>
      </c>
      <c r="B85" s="686" t="s">
        <v>1078</v>
      </c>
      <c r="C85" s="700" t="s">
        <v>61</v>
      </c>
      <c r="D85" s="700">
        <f>400*0.9</f>
        <v>360</v>
      </c>
      <c r="E85" s="81" t="s">
        <v>1077</v>
      </c>
      <c r="F85" s="81">
        <v>180</v>
      </c>
      <c r="G85" s="81">
        <v>140</v>
      </c>
      <c r="H85" s="81">
        <v>125</v>
      </c>
      <c r="I85" s="81">
        <v>220</v>
      </c>
      <c r="J85" s="81">
        <v>250</v>
      </c>
      <c r="K85" s="81">
        <v>140</v>
      </c>
      <c r="L85" s="81">
        <v>10</v>
      </c>
      <c r="M85" s="81">
        <v>12</v>
      </c>
      <c r="N85" s="81">
        <v>7</v>
      </c>
      <c r="O85" s="81">
        <v>2.5</v>
      </c>
      <c r="P85" s="81">
        <v>6</v>
      </c>
      <c r="Q85" s="81">
        <v>4</v>
      </c>
      <c r="R85" s="82">
        <v>410</v>
      </c>
      <c r="S85" s="82">
        <v>410</v>
      </c>
      <c r="T85" s="82">
        <v>420</v>
      </c>
      <c r="U85" s="82">
        <v>420</v>
      </c>
      <c r="V85" s="83">
        <f t="shared" ref="V85:V86" si="38">IF(AND(F85=0,G85=0,H85=0),0,IF(AND(F85=0,G85=0),H85,IF(AND(F85=0,H85=0),G85,IF(AND(G85=0,H85=0),F85,IF(F85=0,(G85+H85)/2,IF(G85=0,(F85+H85)/2,IF(H85=0,(F85+G85)/2,(F85+G85+H85)/3)))))))</f>
        <v>148.33333333333334</v>
      </c>
      <c r="W85" s="83">
        <f t="shared" ref="W85:W86" si="39">IF(AND(I85=0,J85=0,K85=0),0,IF(AND(I85=0,J85=0),K85,IF(AND(I85=0,K85=0),J85,IF(AND(J85=0,K85=0),I85,IF(I85=0,(J85+K85)/2,IF(J85=0,(I85+K85)/2,IF(K85=0,(I85+J85)/2,(I85+J85+K85)/3)))))))</f>
        <v>203.33333333333334</v>
      </c>
      <c r="X85" s="83">
        <f t="shared" ref="X85:X86" si="40">IF(AND(L85=0,M85=0,N85=0),0,IF(AND(L85=0,M85=0),N85,IF(AND(L85=0,N85=0),M85,IF(AND(M85=0,N85=0),L85,IF(L85=0,(M85+N85)/2,IF(M85=0,(L85+N85)/2,IF(N85=0,(L85+M85)/2,(L85+M85+N85)/3)))))))</f>
        <v>9.6666666666666661</v>
      </c>
      <c r="Y85" s="402">
        <f t="shared" ref="Y85:Y86" si="41">IF(AND(O85=0,P85=0,Q85=0),0,IF(AND(O85=0,P85=0),Q85,IF(AND(O85=0,Q85=0),P85,IF(AND(P85=0,Q85=0),O85,IF(O85=0,(P85+Q85)/2,IF(P85=0,(O85+Q85)/2,IF(Q85=0,(O85+P85)/2,(O85+P85+Q85)/3)))))))</f>
        <v>4.166666666666667</v>
      </c>
      <c r="Z85" s="690">
        <f>SUM(V85:V86)</f>
        <v>148.33333333333334</v>
      </c>
      <c r="AA85" s="680">
        <f>SUM(W85:W86)</f>
        <v>203.33333333333334</v>
      </c>
      <c r="AB85" s="680">
        <f>SUM(X85:X86)</f>
        <v>9.6666666666666661</v>
      </c>
      <c r="AC85" s="680">
        <f>SUM(Y85:Y86)</f>
        <v>4.166666666666667</v>
      </c>
      <c r="AD85" s="680">
        <f t="shared" ref="AD85" si="42">Z85*0.38*0.9*SQRT(3)</f>
        <v>87.866937467969166</v>
      </c>
      <c r="AE85" s="680">
        <f t="shared" ref="AE85" si="43">AA85*0.38*0.9*SQRT(3)</f>
        <v>120.44681315833974</v>
      </c>
      <c r="AF85" s="680">
        <f t="shared" ref="AF85" si="44">AB85*0.38*0.9*SQRT(3)</f>
        <v>5.7261599698227084</v>
      </c>
      <c r="AG85" s="680">
        <f t="shared" ref="AG85" si="45">AC85*0.38*0.9*SQRT(3)</f>
        <v>2.4681724007856505</v>
      </c>
      <c r="AH85" s="680">
        <f>MAX(Z85:AC86)</f>
        <v>203.33333333333334</v>
      </c>
      <c r="AI85" s="682">
        <f t="shared" ref="AI85" si="46">AH85*0.38*0.9*SQRT(3)</f>
        <v>120.44681315833974</v>
      </c>
      <c r="AJ85" s="682">
        <f>D85-AI85</f>
        <v>239.55318684166025</v>
      </c>
    </row>
    <row r="86" spans="1:37" ht="16.5" thickBot="1" x14ac:dyDescent="0.3">
      <c r="A86" s="685"/>
      <c r="B86" s="687"/>
      <c r="C86" s="702"/>
      <c r="D86" s="702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0"/>
      <c r="S86" s="60"/>
      <c r="T86" s="60"/>
      <c r="U86" s="60"/>
      <c r="V86" s="61">
        <f t="shared" si="38"/>
        <v>0</v>
      </c>
      <c r="W86" s="61">
        <f t="shared" si="39"/>
        <v>0</v>
      </c>
      <c r="X86" s="61">
        <f t="shared" si="40"/>
        <v>0</v>
      </c>
      <c r="Y86" s="401">
        <f t="shared" si="41"/>
        <v>0</v>
      </c>
      <c r="Z86" s="691"/>
      <c r="AA86" s="681"/>
      <c r="AB86" s="681"/>
      <c r="AC86" s="681"/>
      <c r="AD86" s="681"/>
      <c r="AE86" s="681"/>
      <c r="AF86" s="681"/>
      <c r="AG86" s="681"/>
      <c r="AH86" s="681"/>
      <c r="AI86" s="683"/>
      <c r="AJ86" s="683"/>
    </row>
    <row r="87" spans="1:37" ht="18.75" customHeight="1" x14ac:dyDescent="0.25">
      <c r="A87" s="684">
        <v>17</v>
      </c>
      <c r="B87" s="686" t="s">
        <v>1076</v>
      </c>
      <c r="C87" s="700" t="s">
        <v>93</v>
      </c>
      <c r="D87" s="700">
        <f>100*0.9</f>
        <v>90</v>
      </c>
      <c r="E87" s="81" t="s">
        <v>576</v>
      </c>
      <c r="F87" s="81">
        <v>8</v>
      </c>
      <c r="G87" s="81">
        <v>10</v>
      </c>
      <c r="H87" s="81">
        <v>12</v>
      </c>
      <c r="I87" s="81">
        <v>7</v>
      </c>
      <c r="J87" s="81">
        <v>5</v>
      </c>
      <c r="K87" s="81">
        <v>9</v>
      </c>
      <c r="L87" s="81">
        <v>10</v>
      </c>
      <c r="M87" s="81">
        <v>15</v>
      </c>
      <c r="N87" s="81">
        <v>14</v>
      </c>
      <c r="O87" s="81">
        <v>7</v>
      </c>
      <c r="P87" s="81">
        <v>3</v>
      </c>
      <c r="Q87" s="81">
        <v>10</v>
      </c>
      <c r="R87" s="82">
        <v>410</v>
      </c>
      <c r="S87" s="82">
        <v>410</v>
      </c>
      <c r="T87" s="82">
        <v>400</v>
      </c>
      <c r="U87" s="82">
        <v>400</v>
      </c>
      <c r="V87" s="83">
        <f t="shared" ref="V87:V88" si="47">IF(AND(F87=0,G87=0,H87=0),0,IF(AND(F87=0,G87=0),H87,IF(AND(F87=0,H87=0),G87,IF(AND(G87=0,H87=0),F87,IF(F87=0,(G87+H87)/2,IF(G87=0,(F87+H87)/2,IF(H87=0,(F87+G87)/2,(F87+G87+H87)/3)))))))</f>
        <v>10</v>
      </c>
      <c r="W87" s="83">
        <f t="shared" ref="W87:W88" si="48">IF(AND(I87=0,J87=0,K87=0),0,IF(AND(I87=0,J87=0),K87,IF(AND(I87=0,K87=0),J87,IF(AND(J87=0,K87=0),I87,IF(I87=0,(J87+K87)/2,IF(J87=0,(I87+K87)/2,IF(K87=0,(I87+J87)/2,(I87+J87+K87)/3)))))))</f>
        <v>7</v>
      </c>
      <c r="X87" s="83">
        <f t="shared" ref="X87:X88" si="49">IF(AND(L87=0,M87=0,N87=0),0,IF(AND(L87=0,M87=0),N87,IF(AND(L87=0,N87=0),M87,IF(AND(M87=0,N87=0),L87,IF(L87=0,(M87+N87)/2,IF(M87=0,(L87+N87)/2,IF(N87=0,(L87+M87)/2,(L87+M87+N87)/3)))))))</f>
        <v>13</v>
      </c>
      <c r="Y87" s="402">
        <f t="shared" ref="Y87:Y88" si="50">IF(AND(O87=0,P87=0,Q87=0),0,IF(AND(O87=0,P87=0),Q87,IF(AND(O87=0,Q87=0),P87,IF(AND(P87=0,Q87=0),O87,IF(O87=0,(P87+Q87)/2,IF(P87=0,(O87+Q87)/2,IF(Q87=0,(O87+P87)/2,(O87+P87+Q87)/3)))))))</f>
        <v>6.666666666666667</v>
      </c>
      <c r="Z87" s="690">
        <f>SUM(V87:V88)</f>
        <v>10</v>
      </c>
      <c r="AA87" s="680">
        <f>SUM(W87:W88)</f>
        <v>7</v>
      </c>
      <c r="AB87" s="680">
        <f>SUM(X87:X88)</f>
        <v>13</v>
      </c>
      <c r="AC87" s="680">
        <f>SUM(Y87:Y88)</f>
        <v>6.666666666666667</v>
      </c>
      <c r="AD87" s="680">
        <f t="shared" ref="AD87" si="51">Z87*0.38*0.9*SQRT(3)</f>
        <v>5.9236137618855595</v>
      </c>
      <c r="AE87" s="680">
        <f t="shared" ref="AE87" si="52">AA87*0.38*0.9*SQRT(3)</f>
        <v>4.1465296333198927</v>
      </c>
      <c r="AF87" s="680">
        <f t="shared" ref="AF87" si="53">AB87*0.38*0.9*SQRT(3)</f>
        <v>7.7006978904512291</v>
      </c>
      <c r="AG87" s="680">
        <f t="shared" ref="AG87" si="54">AC87*0.38*0.9*SQRT(3)</f>
        <v>3.9490758412570406</v>
      </c>
      <c r="AH87" s="680">
        <f>MAX(Z87:AC88)</f>
        <v>13</v>
      </c>
      <c r="AI87" s="682">
        <f t="shared" ref="AI87" si="55">AH87*0.38*0.9*SQRT(3)</f>
        <v>7.7006978904512291</v>
      </c>
      <c r="AJ87" s="682">
        <f>D87-AI87</f>
        <v>82.299302109548776</v>
      </c>
    </row>
    <row r="88" spans="1:37" ht="16.5" thickBot="1" x14ac:dyDescent="0.3">
      <c r="A88" s="685"/>
      <c r="B88" s="687"/>
      <c r="C88" s="702"/>
      <c r="D88" s="70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  <c r="S88" s="60"/>
      <c r="T88" s="60"/>
      <c r="U88" s="60"/>
      <c r="V88" s="61">
        <f t="shared" si="47"/>
        <v>0</v>
      </c>
      <c r="W88" s="61">
        <f t="shared" si="48"/>
        <v>0</v>
      </c>
      <c r="X88" s="61">
        <f t="shared" si="49"/>
        <v>0</v>
      </c>
      <c r="Y88" s="401">
        <f t="shared" si="50"/>
        <v>0</v>
      </c>
      <c r="Z88" s="691"/>
      <c r="AA88" s="681"/>
      <c r="AB88" s="681"/>
      <c r="AC88" s="681"/>
      <c r="AD88" s="681"/>
      <c r="AE88" s="681"/>
      <c r="AF88" s="681"/>
      <c r="AG88" s="681"/>
      <c r="AH88" s="681"/>
      <c r="AI88" s="683"/>
      <c r="AJ88" s="683"/>
    </row>
    <row r="89" spans="1:37" s="76" customFormat="1" ht="15.75" customHeight="1" x14ac:dyDescent="0.25">
      <c r="A89" s="976">
        <v>18</v>
      </c>
      <c r="B89" s="979" t="s">
        <v>135</v>
      </c>
      <c r="C89" s="973" t="s">
        <v>104</v>
      </c>
      <c r="D89" s="973">
        <f>250*0.9</f>
        <v>225</v>
      </c>
      <c r="E89" s="81" t="s">
        <v>128</v>
      </c>
      <c r="F89" s="81">
        <v>26</v>
      </c>
      <c r="G89" s="81">
        <v>31</v>
      </c>
      <c r="H89" s="81">
        <v>36</v>
      </c>
      <c r="I89" s="81">
        <v>26</v>
      </c>
      <c r="J89" s="81">
        <v>63</v>
      </c>
      <c r="K89" s="81">
        <v>24</v>
      </c>
      <c r="L89" s="81">
        <v>21.2</v>
      </c>
      <c r="M89" s="81">
        <v>35.299999999999997</v>
      </c>
      <c r="N89" s="81">
        <v>10.4</v>
      </c>
      <c r="O89" s="81">
        <v>28.7</v>
      </c>
      <c r="P89" s="81">
        <v>60</v>
      </c>
      <c r="Q89" s="81">
        <v>23.8</v>
      </c>
      <c r="R89" s="81">
        <v>410</v>
      </c>
      <c r="S89" s="81">
        <v>410</v>
      </c>
      <c r="T89" s="81">
        <v>418</v>
      </c>
      <c r="U89" s="81">
        <v>415</v>
      </c>
      <c r="V89" s="88">
        <f t="shared" ref="V89:V92" si="56">IF(AND(F89=0,G89=0,H89=0),0,IF(AND(F89=0,G89=0),H89,IF(AND(F89=0,H89=0),G89,IF(AND(G89=0,H89=0),F89,IF(F89=0,(G89+H89)/2,IF(G89=0,(F89+H89)/2,IF(H89=0,(F89+G89)/2,(F89+G89+H89)/3)))))))</f>
        <v>31</v>
      </c>
      <c r="W89" s="88">
        <f t="shared" ref="W89:W92" si="57">IF(AND(I89=0,J89=0,K89=0),0,IF(AND(I89=0,J89=0),K89,IF(AND(I89=0,K89=0),J89,IF(AND(J89=0,K89=0),I89,IF(I89=0,(J89+K89)/2,IF(J89=0,(I89+K89)/2,IF(K89=0,(I89+J89)/2,(I89+J89+K89)/3)))))))</f>
        <v>37.666666666666664</v>
      </c>
      <c r="X89" s="88">
        <f t="shared" ref="X89:X92" si="58">IF(AND(L89=0,M89=0,N89=0),0,IF(AND(L89=0,M89=0),N89,IF(AND(L89=0,N89=0),M89,IF(AND(M89=0,N89=0),L89,IF(L89=0,(M89+N89)/2,IF(M89=0,(L89+N89)/2,IF(N89=0,(L89+M89)/2,(L89+M89+N89)/3)))))))</f>
        <v>22.3</v>
      </c>
      <c r="Y89" s="88">
        <f t="shared" ref="Y89:Y92" si="59">IF(AND(O89=0,P89=0,Q89=0),0,IF(AND(O89=0,P89=0),Q89,IF(AND(O89=0,Q89=0),P89,IF(AND(P89=0,Q89=0),O89,IF(O89=0,(P89+Q89)/2,IF(P89=0,(O89+Q89)/2,IF(Q89=0,(O89+P89)/2,(O89+P89+Q89)/3)))))))</f>
        <v>37.5</v>
      </c>
      <c r="Z89" s="969">
        <f>SUM(V89:V92)</f>
        <v>78</v>
      </c>
      <c r="AA89" s="969">
        <f t="shared" ref="AA89:AC89" si="60">SUM(W89:W92)</f>
        <v>61.333333333333329</v>
      </c>
      <c r="AB89" s="969">
        <f t="shared" si="60"/>
        <v>142.13333333333333</v>
      </c>
      <c r="AC89" s="969">
        <f t="shared" si="60"/>
        <v>121.63333333333331</v>
      </c>
      <c r="AD89" s="969">
        <f>Z89*0.38*0.9*SQRT(3)</f>
        <v>46.204187342707371</v>
      </c>
      <c r="AE89" s="969">
        <f t="shared" ref="AE89" si="61">AA89*0.38*0.9*SQRT(3)</f>
        <v>36.331497739564767</v>
      </c>
      <c r="AF89" s="969">
        <f t="shared" ref="AF89" si="62">AB89*0.38*0.9*SQRT(3)</f>
        <v>84.194296935600093</v>
      </c>
      <c r="AG89" s="969">
        <f t="shared" ref="AG89" si="63">AC89*0.38*0.9*SQRT(3)</f>
        <v>72.050888723734687</v>
      </c>
      <c r="AH89" s="969">
        <f>MAX(Z89:AC92)</f>
        <v>142.13333333333333</v>
      </c>
      <c r="AI89" s="969">
        <f t="shared" ref="AI89" si="64">AH89*0.38*0.9*SQRT(3)</f>
        <v>84.194296935600093</v>
      </c>
      <c r="AJ89" s="969">
        <f t="shared" ref="AJ89" si="65">D89-AI89</f>
        <v>140.80570306439989</v>
      </c>
      <c r="AK89" s="80"/>
    </row>
    <row r="90" spans="1:37" s="76" customFormat="1" ht="15" customHeight="1" x14ac:dyDescent="0.25">
      <c r="A90" s="977"/>
      <c r="B90" s="980"/>
      <c r="C90" s="974"/>
      <c r="D90" s="974"/>
      <c r="E90" s="74" t="s">
        <v>129</v>
      </c>
      <c r="F90" s="74">
        <v>3</v>
      </c>
      <c r="G90" s="74">
        <v>24</v>
      </c>
      <c r="H90" s="74">
        <v>22</v>
      </c>
      <c r="I90" s="74">
        <v>10</v>
      </c>
      <c r="J90" s="74">
        <v>6</v>
      </c>
      <c r="K90" s="74">
        <v>8</v>
      </c>
      <c r="L90" s="74">
        <v>7.1</v>
      </c>
      <c r="M90" s="74">
        <v>28.6</v>
      </c>
      <c r="N90" s="74">
        <v>18</v>
      </c>
      <c r="O90" s="74">
        <v>8.1999999999999993</v>
      </c>
      <c r="P90" s="74">
        <v>36.4</v>
      </c>
      <c r="Q90" s="74">
        <v>24</v>
      </c>
      <c r="R90" s="74">
        <v>410</v>
      </c>
      <c r="S90" s="74">
        <v>410</v>
      </c>
      <c r="T90" s="74">
        <v>418</v>
      </c>
      <c r="U90" s="74">
        <v>415</v>
      </c>
      <c r="V90" s="75">
        <f t="shared" si="56"/>
        <v>16.333333333333332</v>
      </c>
      <c r="W90" s="75">
        <f t="shared" si="57"/>
        <v>8</v>
      </c>
      <c r="X90" s="75">
        <f t="shared" si="58"/>
        <v>17.900000000000002</v>
      </c>
      <c r="Y90" s="75">
        <f t="shared" si="59"/>
        <v>22.866666666666664</v>
      </c>
      <c r="Z90" s="970"/>
      <c r="AA90" s="970"/>
      <c r="AB90" s="970"/>
      <c r="AC90" s="970"/>
      <c r="AD90" s="970"/>
      <c r="AE90" s="970"/>
      <c r="AF90" s="970"/>
      <c r="AG90" s="970"/>
      <c r="AH90" s="970"/>
      <c r="AI90" s="970"/>
      <c r="AJ90" s="970"/>
      <c r="AK90" s="80"/>
    </row>
    <row r="91" spans="1:37" s="76" customFormat="1" ht="18" customHeight="1" x14ac:dyDescent="0.25">
      <c r="A91" s="977"/>
      <c r="B91" s="980"/>
      <c r="C91" s="974"/>
      <c r="D91" s="974"/>
      <c r="E91" s="50" t="s">
        <v>130</v>
      </c>
      <c r="F91" s="50">
        <v>21</v>
      </c>
      <c r="G91" s="50">
        <v>2</v>
      </c>
      <c r="H91" s="50">
        <v>11</v>
      </c>
      <c r="I91" s="50">
        <v>25</v>
      </c>
      <c r="J91" s="50">
        <v>1</v>
      </c>
      <c r="K91" s="50">
        <v>7</v>
      </c>
      <c r="L91" s="50">
        <v>90.1</v>
      </c>
      <c r="M91" s="50">
        <v>80</v>
      </c>
      <c r="N91" s="50">
        <v>103.7</v>
      </c>
      <c r="O91" s="50">
        <v>63.4</v>
      </c>
      <c r="P91" s="50">
        <v>57.8</v>
      </c>
      <c r="Q91" s="50">
        <v>57</v>
      </c>
      <c r="R91" s="50">
        <v>410</v>
      </c>
      <c r="S91" s="50">
        <v>410</v>
      </c>
      <c r="T91" s="50">
        <v>418</v>
      </c>
      <c r="U91" s="50">
        <v>415</v>
      </c>
      <c r="V91" s="75">
        <f t="shared" si="56"/>
        <v>11.333333333333334</v>
      </c>
      <c r="W91" s="75">
        <f t="shared" si="57"/>
        <v>11</v>
      </c>
      <c r="X91" s="75">
        <f t="shared" si="58"/>
        <v>91.266666666666666</v>
      </c>
      <c r="Y91" s="75">
        <f t="shared" si="59"/>
        <v>59.4</v>
      </c>
      <c r="Z91" s="970">
        <f t="shared" ref="Z91" si="66">SUM(V91:V92)</f>
        <v>30.666666666666664</v>
      </c>
      <c r="AA91" s="970">
        <f t="shared" ref="AA91" si="67">SUM(W91:W92)</f>
        <v>15.666666666666668</v>
      </c>
      <c r="AB91" s="970">
        <f t="shared" ref="AB91" si="68">SUM(X91:X92)</f>
        <v>101.93333333333334</v>
      </c>
      <c r="AC91" s="970">
        <f t="shared" ref="AC91" si="69">SUM(Y91:Y92)</f>
        <v>61.266666666666666</v>
      </c>
      <c r="AD91" s="970">
        <f t="shared" ref="AD91" si="70">Z91*0.38*0.9*SQRT(3)</f>
        <v>18.165748869782384</v>
      </c>
      <c r="AE91" s="970">
        <f t="shared" ref="AE91" si="71">AA91*0.38*0.9*SQRT(3)</f>
        <v>9.2803282269540457</v>
      </c>
      <c r="AF91" s="970">
        <f t="shared" ref="AF91" si="72">AB91*0.38*0.9*SQRT(3)</f>
        <v>60.381369612820151</v>
      </c>
      <c r="AG91" s="970">
        <f t="shared" ref="AG91" si="73">AC91*0.38*0.9*SQRT(3)</f>
        <v>36.292006981152198</v>
      </c>
      <c r="AH91" s="970">
        <f t="shared" ref="AH91" si="74">MAX(Z91:AC92)</f>
        <v>101.93333333333334</v>
      </c>
      <c r="AI91" s="970">
        <f t="shared" ref="AI91" si="75">AH91*0.38*0.9*SQRT(3)</f>
        <v>60.381369612820151</v>
      </c>
      <c r="AJ91" s="970">
        <f t="shared" ref="AJ91" si="76">D91-AI91</f>
        <v>-60.381369612820151</v>
      </c>
      <c r="AK91" s="80"/>
    </row>
    <row r="92" spans="1:37" s="76" customFormat="1" ht="15.75" x14ac:dyDescent="0.25">
      <c r="A92" s="977"/>
      <c r="B92" s="980"/>
      <c r="C92" s="974"/>
      <c r="D92" s="974"/>
      <c r="E92" s="74" t="s">
        <v>131</v>
      </c>
      <c r="F92" s="74">
        <v>20</v>
      </c>
      <c r="G92" s="74">
        <v>32</v>
      </c>
      <c r="H92" s="74">
        <v>6</v>
      </c>
      <c r="I92" s="74">
        <v>1</v>
      </c>
      <c r="J92" s="74">
        <v>12</v>
      </c>
      <c r="K92" s="74">
        <v>1</v>
      </c>
      <c r="L92" s="74">
        <v>5.4</v>
      </c>
      <c r="M92" s="74">
        <v>17.5</v>
      </c>
      <c r="N92" s="74">
        <v>9.1</v>
      </c>
      <c r="O92" s="74">
        <v>1</v>
      </c>
      <c r="P92" s="74">
        <v>3.6</v>
      </c>
      <c r="Q92" s="74">
        <v>1</v>
      </c>
      <c r="R92" s="74">
        <v>410</v>
      </c>
      <c r="S92" s="74">
        <v>410</v>
      </c>
      <c r="T92" s="74">
        <v>418</v>
      </c>
      <c r="U92" s="74">
        <v>415</v>
      </c>
      <c r="V92" s="75">
        <f t="shared" si="56"/>
        <v>19.333333333333332</v>
      </c>
      <c r="W92" s="75">
        <f t="shared" si="57"/>
        <v>4.666666666666667</v>
      </c>
      <c r="X92" s="75">
        <f t="shared" si="58"/>
        <v>10.666666666666666</v>
      </c>
      <c r="Y92" s="75">
        <f t="shared" si="59"/>
        <v>1.8666666666666665</v>
      </c>
      <c r="Z92" s="972"/>
      <c r="AA92" s="972"/>
      <c r="AB92" s="972"/>
      <c r="AC92" s="972"/>
      <c r="AD92" s="972"/>
      <c r="AE92" s="972"/>
      <c r="AF92" s="972"/>
      <c r="AG92" s="972"/>
      <c r="AH92" s="972"/>
      <c r="AI92" s="972"/>
      <c r="AJ92" s="972"/>
      <c r="AK92" s="80"/>
    </row>
    <row r="93" spans="1:37" s="76" customFormat="1" ht="15.75" x14ac:dyDescent="0.25">
      <c r="A93" s="977"/>
      <c r="B93" s="980"/>
      <c r="C93" s="974"/>
      <c r="D93" s="974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85"/>
      <c r="AK93" s="80"/>
    </row>
    <row r="94" spans="1:37" s="76" customFormat="1" ht="15.75" x14ac:dyDescent="0.25">
      <c r="A94" s="977"/>
      <c r="B94" s="980"/>
      <c r="C94" s="974"/>
      <c r="D94" s="974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85"/>
      <c r="AK94" s="80"/>
    </row>
    <row r="95" spans="1:37" s="76" customFormat="1" ht="15.75" x14ac:dyDescent="0.25">
      <c r="A95" s="977"/>
      <c r="B95" s="980"/>
      <c r="C95" s="974"/>
      <c r="D95" s="974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85"/>
      <c r="AK95" s="80"/>
    </row>
    <row r="96" spans="1:37" s="76" customFormat="1" ht="15.75" customHeight="1" thickBot="1" x14ac:dyDescent="0.3">
      <c r="A96" s="978"/>
      <c r="B96" s="981"/>
      <c r="C96" s="975"/>
      <c r="D96" s="975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86"/>
      <c r="AK96" s="80"/>
    </row>
    <row r="97" spans="1:36" s="77" customFormat="1" ht="31.5" x14ac:dyDescent="0.25">
      <c r="A97" s="976">
        <v>19</v>
      </c>
      <c r="B97" s="973" t="s">
        <v>136</v>
      </c>
      <c r="C97" s="973" t="s">
        <v>104</v>
      </c>
      <c r="D97" s="973">
        <f>250*0.9</f>
        <v>225</v>
      </c>
      <c r="E97" s="87" t="s">
        <v>132</v>
      </c>
      <c r="F97" s="87">
        <v>18</v>
      </c>
      <c r="G97" s="87">
        <v>16</v>
      </c>
      <c r="H97" s="87">
        <v>16</v>
      </c>
      <c r="I97" s="87">
        <v>18</v>
      </c>
      <c r="J97" s="87">
        <v>10</v>
      </c>
      <c r="K97" s="87">
        <v>16</v>
      </c>
      <c r="L97" s="87">
        <v>24.6</v>
      </c>
      <c r="M97" s="87">
        <v>11.9</v>
      </c>
      <c r="N97" s="87">
        <v>12.4</v>
      </c>
      <c r="O97" s="87">
        <v>16</v>
      </c>
      <c r="P97" s="87">
        <v>17</v>
      </c>
      <c r="Q97" s="87">
        <v>30</v>
      </c>
      <c r="R97" s="87">
        <v>420</v>
      </c>
      <c r="S97" s="87">
        <v>420</v>
      </c>
      <c r="T97" s="87">
        <v>430</v>
      </c>
      <c r="U97" s="87">
        <v>430</v>
      </c>
      <c r="V97" s="83">
        <f t="shared" ref="V97:V99" si="77">IF(AND(F97=0,G97=0,H97=0),0,IF(AND(F97=0,G97=0),H97,IF(AND(F97=0,H97=0),G97,IF(AND(G97=0,H97=0),F97,IF(F97=0,(G97+H97)/2,IF(G97=0,(F97+H97)/2,IF(H97=0,(F97+G97)/2,(F97+G97+H97)/3)))))))</f>
        <v>16.666666666666668</v>
      </c>
      <c r="W97" s="83">
        <f t="shared" ref="W97:W99" si="78">IF(AND(I97=0,J97=0,K97=0),0,IF(AND(I97=0,J97=0),K97,IF(AND(I97=0,K97=0),J97,IF(AND(J97=0,K97=0),I97,IF(I97=0,(J97+K97)/2,IF(J97=0,(I97+K97)/2,IF(K97=0,(I97+J97)/2,(I97+J97+K97)/3)))))))</f>
        <v>14.666666666666666</v>
      </c>
      <c r="X97" s="83">
        <f t="shared" ref="X97:X99" si="79">IF(AND(L97=0,M97=0,N97=0),0,IF(AND(L97=0,M97=0),N97,IF(AND(L97=0,N97=0),M97,IF(AND(M97=0,N97=0),L97,IF(L97=0,(M97+N97)/2,IF(M97=0,(L97+N97)/2,IF(N97=0,(L97+M97)/2,(L97+M97+N97)/3)))))))</f>
        <v>16.3</v>
      </c>
      <c r="Y97" s="83">
        <f t="shared" ref="Y97:Y99" si="80">IF(AND(O97=0,P97=0,Q97=0),0,IF(AND(O97=0,P97=0),Q97,IF(AND(O97=0,Q97=0),P97,IF(AND(P97=0,Q97=0),O97,IF(O97=0,(P97+Q97)/2,IF(P97=0,(O97+Q97)/2,IF(Q97=0,(O97+P97)/2,(O97+P97+Q97)/3)))))))</f>
        <v>21</v>
      </c>
      <c r="Z97" s="969">
        <f>SUM(V97:V99)</f>
        <v>54.333333333333336</v>
      </c>
      <c r="AA97" s="969">
        <f>SUM(W97:W99)</f>
        <v>53.666666666666664</v>
      </c>
      <c r="AB97" s="969">
        <f>SUM(X97:X99)</f>
        <v>43.833333333333329</v>
      </c>
      <c r="AC97" s="969">
        <f>SUM(Y97:Y99)</f>
        <v>66.066666666666663</v>
      </c>
      <c r="AD97" s="969">
        <f t="shared" ref="AD97:AE97" si="81">Z97*0.38*0.9*SQRT(3)</f>
        <v>32.184968106244874</v>
      </c>
      <c r="AE97" s="969">
        <f t="shared" si="81"/>
        <v>31.790060522119177</v>
      </c>
      <c r="AF97" s="969">
        <f t="shared" ref="AF97" si="82">AB97*0.38*0.9*SQRT(3)</f>
        <v>25.965173656265037</v>
      </c>
      <c r="AG97" s="969">
        <f t="shared" ref="AG97" si="83">AC97*0.38*0.9*SQRT(3)</f>
        <v>39.135341586857265</v>
      </c>
      <c r="AH97" s="969">
        <f>MAX(Z97:AC99)</f>
        <v>66.066666666666663</v>
      </c>
      <c r="AI97" s="969">
        <f t="shared" ref="AI97" si="84">AH97*0.38*0.9*SQRT(3)</f>
        <v>39.135341586857265</v>
      </c>
      <c r="AJ97" s="969">
        <f t="shared" ref="AJ97" si="85">D97-AI97</f>
        <v>185.86465841314273</v>
      </c>
    </row>
    <row r="98" spans="1:36" s="77" customFormat="1" ht="31.5" x14ac:dyDescent="0.25">
      <c r="A98" s="977"/>
      <c r="B98" s="974"/>
      <c r="C98" s="974"/>
      <c r="D98" s="974"/>
      <c r="E98" s="57" t="s">
        <v>133</v>
      </c>
      <c r="F98" s="57">
        <v>37</v>
      </c>
      <c r="G98" s="57">
        <v>26</v>
      </c>
      <c r="H98" s="57">
        <v>39</v>
      </c>
      <c r="I98" s="57">
        <v>25</v>
      </c>
      <c r="J98" s="57">
        <v>36</v>
      </c>
      <c r="K98" s="57">
        <v>48</v>
      </c>
      <c r="L98" s="57">
        <v>27.7</v>
      </c>
      <c r="M98" s="57">
        <v>22.6</v>
      </c>
      <c r="N98" s="57">
        <v>25.8</v>
      </c>
      <c r="O98" s="57">
        <v>51</v>
      </c>
      <c r="P98" s="57">
        <v>29</v>
      </c>
      <c r="Q98" s="57">
        <v>45</v>
      </c>
      <c r="R98" s="57">
        <v>420</v>
      </c>
      <c r="S98" s="57">
        <v>420</v>
      </c>
      <c r="T98" s="57">
        <v>430</v>
      </c>
      <c r="U98" s="57">
        <v>430</v>
      </c>
      <c r="V98" s="55">
        <f t="shared" si="77"/>
        <v>34</v>
      </c>
      <c r="W98" s="55">
        <f t="shared" si="78"/>
        <v>36.333333333333336</v>
      </c>
      <c r="X98" s="55">
        <f t="shared" si="79"/>
        <v>25.366666666666664</v>
      </c>
      <c r="Y98" s="55">
        <f t="shared" si="80"/>
        <v>41.666666666666664</v>
      </c>
      <c r="Z98" s="970"/>
      <c r="AA98" s="970"/>
      <c r="AB98" s="970"/>
      <c r="AC98" s="970"/>
      <c r="AD98" s="970"/>
      <c r="AE98" s="970"/>
      <c r="AF98" s="970"/>
      <c r="AG98" s="970"/>
      <c r="AH98" s="970"/>
      <c r="AI98" s="970"/>
      <c r="AJ98" s="970"/>
    </row>
    <row r="99" spans="1:36" s="77" customFormat="1" ht="32.25" thickBot="1" x14ac:dyDescent="0.3">
      <c r="A99" s="978"/>
      <c r="B99" s="975"/>
      <c r="C99" s="975"/>
      <c r="D99" s="975"/>
      <c r="E99" s="59" t="s">
        <v>134</v>
      </c>
      <c r="F99" s="59">
        <v>2</v>
      </c>
      <c r="G99" s="59">
        <v>3</v>
      </c>
      <c r="H99" s="59">
        <v>6</v>
      </c>
      <c r="I99" s="59">
        <v>2</v>
      </c>
      <c r="J99" s="59">
        <v>3</v>
      </c>
      <c r="K99" s="59">
        <v>3</v>
      </c>
      <c r="L99" s="59">
        <v>1</v>
      </c>
      <c r="M99" s="59">
        <v>1.5</v>
      </c>
      <c r="N99" s="59">
        <v>4</v>
      </c>
      <c r="O99" s="59">
        <v>1</v>
      </c>
      <c r="P99" s="59">
        <v>2.2000000000000002</v>
      </c>
      <c r="Q99" s="59">
        <v>7</v>
      </c>
      <c r="R99" s="59">
        <v>420</v>
      </c>
      <c r="S99" s="59">
        <v>420</v>
      </c>
      <c r="T99" s="59">
        <v>430</v>
      </c>
      <c r="U99" s="59">
        <v>430</v>
      </c>
      <c r="V99" s="61">
        <f t="shared" si="77"/>
        <v>3.6666666666666665</v>
      </c>
      <c r="W99" s="61">
        <f t="shared" si="78"/>
        <v>2.6666666666666665</v>
      </c>
      <c r="X99" s="61">
        <f t="shared" si="79"/>
        <v>2.1666666666666665</v>
      </c>
      <c r="Y99" s="61">
        <f t="shared" si="80"/>
        <v>3.4</v>
      </c>
      <c r="Z99" s="971">
        <f t="shared" ref="Z99" si="86">SUM(V99:V100)</f>
        <v>3.6666666666666665</v>
      </c>
      <c r="AA99" s="971">
        <f t="shared" ref="AA99" si="87">SUM(W99:W100)</f>
        <v>2.6666666666666665</v>
      </c>
      <c r="AB99" s="971">
        <f t="shared" ref="AB99" si="88">SUM(X99:X100)</f>
        <v>2.1666666666666665</v>
      </c>
      <c r="AC99" s="971">
        <f t="shared" ref="AC99" si="89">SUM(Y99:Y100)</f>
        <v>3.4</v>
      </c>
      <c r="AD99" s="971">
        <f t="shared" ref="AD99:AE99" si="90">Z99*0.38*0.9*SQRT(3)</f>
        <v>2.1719917126913719</v>
      </c>
      <c r="AE99" s="971">
        <f t="shared" si="90"/>
        <v>1.5796303365028159</v>
      </c>
      <c r="AF99" s="971">
        <f t="shared" ref="AF99" si="91">AB99*0.38*0.9*SQRT(3)</f>
        <v>1.283449648408538</v>
      </c>
      <c r="AG99" s="971">
        <f t="shared" ref="AG99" si="92">AC99*0.38*0.9*SQRT(3)</f>
        <v>2.0140286790410906</v>
      </c>
      <c r="AH99" s="971">
        <f t="shared" ref="AH99" si="93">MAX(Z99:AC100)</f>
        <v>3.6666666666666665</v>
      </c>
      <c r="AI99" s="971">
        <f t="shared" ref="AI99" si="94">AH99*0.38*0.9*SQRT(3)</f>
        <v>2.1719917126913719</v>
      </c>
      <c r="AJ99" s="971">
        <f t="shared" ref="AJ99" si="95">D99-AI99</f>
        <v>-2.1719917126913719</v>
      </c>
    </row>
    <row r="100" spans="1:36" s="77" customFormat="1" ht="15.75" x14ac:dyDescent="0.25">
      <c r="A100" s="78"/>
      <c r="B100" s="78"/>
      <c r="C100" s="79"/>
      <c r="D100" s="78"/>
    </row>
    <row r="101" spans="1:36" s="77" customFormat="1" ht="15.75" x14ac:dyDescent="0.25">
      <c r="A101" s="78"/>
      <c r="B101" s="78"/>
      <c r="C101" s="79"/>
      <c r="D101" s="78"/>
    </row>
    <row r="102" spans="1:36" s="77" customFormat="1" ht="15.75" x14ac:dyDescent="0.25">
      <c r="A102" s="78"/>
      <c r="B102" s="78"/>
      <c r="C102" s="79"/>
      <c r="D102" s="78"/>
    </row>
    <row r="103" spans="1:36" s="77" customFormat="1" ht="15.75" x14ac:dyDescent="0.25">
      <c r="A103" s="78"/>
      <c r="B103" s="78"/>
      <c r="C103" s="79"/>
      <c r="D103" s="78"/>
      <c r="Z103" s="76"/>
    </row>
    <row r="104" spans="1:36" s="77" customFormat="1" ht="15.75" x14ac:dyDescent="0.25">
      <c r="A104" s="78"/>
      <c r="B104" s="78"/>
      <c r="C104" s="79"/>
      <c r="D104" s="78"/>
    </row>
  </sheetData>
  <sheetProtection formatCells="0" formatColumns="0" formatRows="0" insertRows="0"/>
  <mergeCells count="314">
    <mergeCell ref="AH85:AH86"/>
    <mergeCell ref="AI85:AI86"/>
    <mergeCell ref="AJ85:AJ86"/>
    <mergeCell ref="A87:A88"/>
    <mergeCell ref="B87:B88"/>
    <mergeCell ref="C87:C88"/>
    <mergeCell ref="D87:D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D85:D86"/>
    <mergeCell ref="Z85:Z86"/>
    <mergeCell ref="AA85:AA86"/>
    <mergeCell ref="AB85:AB86"/>
    <mergeCell ref="AC85:AC86"/>
    <mergeCell ref="AD85:AD86"/>
    <mergeCell ref="AE85:AE86"/>
    <mergeCell ref="AF85:AF86"/>
    <mergeCell ref="AG85:AG86"/>
    <mergeCell ref="A8:A11"/>
    <mergeCell ref="B8:B11"/>
    <mergeCell ref="C8:C11"/>
    <mergeCell ref="D8:D11"/>
    <mergeCell ref="E8:E11"/>
    <mergeCell ref="F8:Q8"/>
    <mergeCell ref="R8:U9"/>
    <mergeCell ref="AD8:AG9"/>
    <mergeCell ref="Z8:AC9"/>
    <mergeCell ref="AB28:AB35"/>
    <mergeCell ref="AC28:AC35"/>
    <mergeCell ref="AC21:AC27"/>
    <mergeCell ref="AG21:AG27"/>
    <mergeCell ref="B28:B35"/>
    <mergeCell ref="C28:C35"/>
    <mergeCell ref="D28:D35"/>
    <mergeCell ref="Z28:Z35"/>
    <mergeCell ref="AA28:AA35"/>
    <mergeCell ref="A49:A54"/>
    <mergeCell ref="B49:B54"/>
    <mergeCell ref="C49:C54"/>
    <mergeCell ref="AH8:AH11"/>
    <mergeCell ref="AA12:AA20"/>
    <mergeCell ref="AI21:AI27"/>
    <mergeCell ref="AJ21:AJ27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AH12:AH20"/>
    <mergeCell ref="AI12:AI20"/>
    <mergeCell ref="AJ12:AJ20"/>
    <mergeCell ref="A21:A27"/>
    <mergeCell ref="B21:B27"/>
    <mergeCell ref="C21:C27"/>
    <mergeCell ref="D21:D27"/>
    <mergeCell ref="Z21:Z27"/>
    <mergeCell ref="AA21:AA27"/>
    <mergeCell ref="AB21:AB27"/>
    <mergeCell ref="AB12:AB20"/>
    <mergeCell ref="AC12:AC20"/>
    <mergeCell ref="AD12:AD20"/>
    <mergeCell ref="AE12:AE20"/>
    <mergeCell ref="AF12:AF20"/>
    <mergeCell ref="AG12:AG20"/>
    <mergeCell ref="A12:A20"/>
    <mergeCell ref="B12:B20"/>
    <mergeCell ref="C12:C20"/>
    <mergeCell ref="D12:D20"/>
    <mergeCell ref="Z12:Z20"/>
    <mergeCell ref="AD21:AD27"/>
    <mergeCell ref="AE21:AE27"/>
    <mergeCell ref="AF21:AF27"/>
    <mergeCell ref="AH21:AH27"/>
    <mergeCell ref="AE36:AE40"/>
    <mergeCell ref="AF36:AF40"/>
    <mergeCell ref="AG36:AG40"/>
    <mergeCell ref="AH36:AH40"/>
    <mergeCell ref="AI36:AI40"/>
    <mergeCell ref="AJ36:AJ40"/>
    <mergeCell ref="AJ28:AJ35"/>
    <mergeCell ref="A36:A40"/>
    <mergeCell ref="B36:B40"/>
    <mergeCell ref="C36:C40"/>
    <mergeCell ref="D36:D40"/>
    <mergeCell ref="Z36:Z40"/>
    <mergeCell ref="AA36:AA40"/>
    <mergeCell ref="AB36:AB40"/>
    <mergeCell ref="AC36:AC40"/>
    <mergeCell ref="AD36:AD40"/>
    <mergeCell ref="AD28:AD35"/>
    <mergeCell ref="AE28:AE35"/>
    <mergeCell ref="AF28:AF35"/>
    <mergeCell ref="AG28:AG35"/>
    <mergeCell ref="AH28:AH35"/>
    <mergeCell ref="AI28:AI35"/>
    <mergeCell ref="A28:A35"/>
    <mergeCell ref="AH41:AH45"/>
    <mergeCell ref="AI41:AI45"/>
    <mergeCell ref="AJ41:AJ45"/>
    <mergeCell ref="A46:A48"/>
    <mergeCell ref="B46:B48"/>
    <mergeCell ref="C46:C48"/>
    <mergeCell ref="Z46:Z48"/>
    <mergeCell ref="AA46:AA48"/>
    <mergeCell ref="AB46:AB48"/>
    <mergeCell ref="AC46:AC48"/>
    <mergeCell ref="AB41:AB45"/>
    <mergeCell ref="AC41:AC45"/>
    <mergeCell ref="AD41:AD45"/>
    <mergeCell ref="AE41:AE45"/>
    <mergeCell ref="AF41:AF45"/>
    <mergeCell ref="AG41:AG45"/>
    <mergeCell ref="A41:A45"/>
    <mergeCell ref="B41:B45"/>
    <mergeCell ref="C41:C45"/>
    <mergeCell ref="D41:D48"/>
    <mergeCell ref="Z41:Z45"/>
    <mergeCell ref="AA41:AA45"/>
    <mergeCell ref="AJ46:AJ48"/>
    <mergeCell ref="AD46:AD48"/>
    <mergeCell ref="D49:D54"/>
    <mergeCell ref="Z49:Z54"/>
    <mergeCell ref="AA49:AA54"/>
    <mergeCell ref="AB49:AB54"/>
    <mergeCell ref="AC49:AC54"/>
    <mergeCell ref="AD49:AD54"/>
    <mergeCell ref="AE46:AE48"/>
    <mergeCell ref="AF46:AF48"/>
    <mergeCell ref="AG46:AG48"/>
    <mergeCell ref="AH46:AH48"/>
    <mergeCell ref="AI46:AI48"/>
    <mergeCell ref="Z55:Z60"/>
    <mergeCell ref="AA55:AA60"/>
    <mergeCell ref="AI61:AI62"/>
    <mergeCell ref="AJ61:AJ62"/>
    <mergeCell ref="AE49:AE54"/>
    <mergeCell ref="AF49:AF54"/>
    <mergeCell ref="AG49:AG54"/>
    <mergeCell ref="AH49:AH54"/>
    <mergeCell ref="AI49:AI54"/>
    <mergeCell ref="AJ49:AJ54"/>
    <mergeCell ref="AD61:AD62"/>
    <mergeCell ref="AE61:AE62"/>
    <mergeCell ref="AF61:AF62"/>
    <mergeCell ref="AG61:AG62"/>
    <mergeCell ref="AH61:AH62"/>
    <mergeCell ref="AJ55:AJ60"/>
    <mergeCell ref="AD55:AD60"/>
    <mergeCell ref="AE55:AE60"/>
    <mergeCell ref="AF55:AF60"/>
    <mergeCell ref="AG55:AG60"/>
    <mergeCell ref="AH63:AH64"/>
    <mergeCell ref="AI63:AI64"/>
    <mergeCell ref="A63:A64"/>
    <mergeCell ref="AA63:AA64"/>
    <mergeCell ref="AB63:AB64"/>
    <mergeCell ref="AC63:AC64"/>
    <mergeCell ref="AC61:AC62"/>
    <mergeCell ref="AH55:AH60"/>
    <mergeCell ref="AI55:AI60"/>
    <mergeCell ref="B63:B64"/>
    <mergeCell ref="C63:C64"/>
    <mergeCell ref="A61:A62"/>
    <mergeCell ref="B61:B62"/>
    <mergeCell ref="C61:C62"/>
    <mergeCell ref="D61:D62"/>
    <mergeCell ref="Z61:Z62"/>
    <mergeCell ref="AA61:AA62"/>
    <mergeCell ref="AB61:AB62"/>
    <mergeCell ref="AB55:AB60"/>
    <mergeCell ref="AC55:AC60"/>
    <mergeCell ref="AD63:AD64"/>
    <mergeCell ref="AE63:AE64"/>
    <mergeCell ref="D63:D64"/>
    <mergeCell ref="Z63:Z64"/>
    <mergeCell ref="A55:A60"/>
    <mergeCell ref="B55:B60"/>
    <mergeCell ref="C55:C60"/>
    <mergeCell ref="D55:D60"/>
    <mergeCell ref="AD73:AD80"/>
    <mergeCell ref="AE73:AE80"/>
    <mergeCell ref="AF73:AF80"/>
    <mergeCell ref="AG73:AG80"/>
    <mergeCell ref="A73:A80"/>
    <mergeCell ref="B73:B80"/>
    <mergeCell ref="A69:A72"/>
    <mergeCell ref="B69:B72"/>
    <mergeCell ref="A65:A68"/>
    <mergeCell ref="B65:B68"/>
    <mergeCell ref="AH73:AH80"/>
    <mergeCell ref="C65:C68"/>
    <mergeCell ref="D65:D68"/>
    <mergeCell ref="Z65:Z68"/>
    <mergeCell ref="AA65:AA68"/>
    <mergeCell ref="AB65:AB68"/>
    <mergeCell ref="AC65:AC68"/>
    <mergeCell ref="AD65:AD68"/>
    <mergeCell ref="AG65:AG68"/>
    <mergeCell ref="AH65:AH68"/>
    <mergeCell ref="Z73:Z80"/>
    <mergeCell ref="AA73:AA80"/>
    <mergeCell ref="AB73:AB80"/>
    <mergeCell ref="AB69:AB72"/>
    <mergeCell ref="AC69:AC72"/>
    <mergeCell ref="C69:C72"/>
    <mergeCell ref="D69:D72"/>
    <mergeCell ref="Z69:Z72"/>
    <mergeCell ref="AA69:AA72"/>
    <mergeCell ref="AJ73:AJ80"/>
    <mergeCell ref="AI65:AI68"/>
    <mergeCell ref="AJ65:AJ68"/>
    <mergeCell ref="AJ63:AJ64"/>
    <mergeCell ref="AF63:AF64"/>
    <mergeCell ref="AG63:AG64"/>
    <mergeCell ref="C81:C82"/>
    <mergeCell ref="D81:D82"/>
    <mergeCell ref="Z81:Z82"/>
    <mergeCell ref="AA81:AA82"/>
    <mergeCell ref="AB81:AB82"/>
    <mergeCell ref="AE65:AE68"/>
    <mergeCell ref="AF65:AF68"/>
    <mergeCell ref="AC81:AC82"/>
    <mergeCell ref="AC73:AC80"/>
    <mergeCell ref="AH69:AH72"/>
    <mergeCell ref="AI69:AI72"/>
    <mergeCell ref="AJ69:AJ72"/>
    <mergeCell ref="AD69:AD72"/>
    <mergeCell ref="AE69:AE72"/>
    <mergeCell ref="AF69:AF72"/>
    <mergeCell ref="AG69:AG72"/>
    <mergeCell ref="C73:C80"/>
    <mergeCell ref="D73:D80"/>
    <mergeCell ref="AF83:AF84"/>
    <mergeCell ref="AG83:AG84"/>
    <mergeCell ref="AH83:AH84"/>
    <mergeCell ref="AI83:AI84"/>
    <mergeCell ref="AI73:AI80"/>
    <mergeCell ref="AJ83:AJ84"/>
    <mergeCell ref="AJ81:AJ82"/>
    <mergeCell ref="A83:A84"/>
    <mergeCell ref="B83:B84"/>
    <mergeCell ref="C83:C84"/>
    <mergeCell ref="D83:D84"/>
    <mergeCell ref="Z83:Z84"/>
    <mergeCell ref="AA83:AA84"/>
    <mergeCell ref="AB83:AB84"/>
    <mergeCell ref="AC83:AC84"/>
    <mergeCell ref="AD83:AD84"/>
    <mergeCell ref="AD81:AD82"/>
    <mergeCell ref="AE81:AE82"/>
    <mergeCell ref="AF81:AF82"/>
    <mergeCell ref="AG81:AG82"/>
    <mergeCell ref="AH81:AH82"/>
    <mergeCell ref="AI81:AI82"/>
    <mergeCell ref="A81:A82"/>
    <mergeCell ref="B81:B82"/>
    <mergeCell ref="D97:D99"/>
    <mergeCell ref="C97:C99"/>
    <mergeCell ref="B97:B99"/>
    <mergeCell ref="A97:A99"/>
    <mergeCell ref="A89:A96"/>
    <mergeCell ref="B89:B96"/>
    <mergeCell ref="C89:C96"/>
    <mergeCell ref="D89:D96"/>
    <mergeCell ref="AE83:AE84"/>
    <mergeCell ref="Z97:Z99"/>
    <mergeCell ref="AA97:AA99"/>
    <mergeCell ref="AB97:AB99"/>
    <mergeCell ref="AC97:AC99"/>
    <mergeCell ref="AD97:AD99"/>
    <mergeCell ref="Z89:Z92"/>
    <mergeCell ref="AA89:AA92"/>
    <mergeCell ref="AB89:AB92"/>
    <mergeCell ref="AC89:AC92"/>
    <mergeCell ref="AD89:AD92"/>
    <mergeCell ref="AE97:AE99"/>
    <mergeCell ref="AE89:AE92"/>
    <mergeCell ref="A85:A86"/>
    <mergeCell ref="B85:B86"/>
    <mergeCell ref="C85:C86"/>
    <mergeCell ref="AF97:AF99"/>
    <mergeCell ref="AG97:AG99"/>
    <mergeCell ref="AH97:AH99"/>
    <mergeCell ref="AI97:AI99"/>
    <mergeCell ref="AJ97:AJ99"/>
    <mergeCell ref="AF89:AF92"/>
    <mergeCell ref="AG89:AG92"/>
    <mergeCell ref="AH89:AH92"/>
    <mergeCell ref="AI89:AI92"/>
    <mergeCell ref="AJ89:AJ92"/>
  </mergeCells>
  <pageMargins left="0.7" right="0.7" top="0.75" bottom="0.75" header="0.3" footer="0.3"/>
  <pageSetup paperSize="9" scale="74" orientation="portrait" r:id="rId1"/>
  <rowBreaks count="3" manualBreakCount="3">
    <brk id="35" max="16383" man="1"/>
    <brk id="84" max="16383" man="1"/>
    <brk id="88" max="16383" man="1"/>
  </rowBreaks>
  <colBreaks count="1" manualBreakCount="1">
    <brk id="4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1"/>
  <sheetViews>
    <sheetView topLeftCell="X109" zoomScale="75" zoomScaleNormal="75" workbookViewId="0">
      <selection activeCell="E71" sqref="E71"/>
    </sheetView>
  </sheetViews>
  <sheetFormatPr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4" width="10.7109375" style="262" customWidth="1"/>
    <col min="35" max="35" width="11.28515625" style="262" customWidth="1"/>
    <col min="36" max="36" width="15.5703125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929" t="s">
        <v>478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1"/>
      <c r="R2" s="260"/>
      <c r="S2" s="260"/>
      <c r="T2" s="260"/>
      <c r="U2" s="261"/>
      <c r="V2" s="261"/>
    </row>
    <row r="3" spans="1:36" x14ac:dyDescent="0.25">
      <c r="A3" s="260"/>
      <c r="B3" s="932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0.25" x14ac:dyDescent="0.25">
      <c r="A5" s="260"/>
      <c r="B5" s="263"/>
      <c r="C5" s="263"/>
      <c r="D5" s="263"/>
      <c r="E5" s="263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1014" t="s">
        <v>1</v>
      </c>
      <c r="W5" s="1014"/>
      <c r="X5" s="1014"/>
      <c r="Y5" s="1014"/>
      <c r="Z5" s="1014"/>
      <c r="AA5" s="1014"/>
      <c r="AB5" s="1014"/>
      <c r="AC5" s="1014"/>
      <c r="AD5" s="1014"/>
      <c r="AE5" s="1014"/>
      <c r="AF5" s="1014"/>
      <c r="AG5" s="1014"/>
      <c r="AH5" s="1014"/>
    </row>
    <row r="6" spans="1:36" ht="30" customHeight="1" x14ac:dyDescent="0.25">
      <c r="A6" s="260"/>
      <c r="B6" s="263"/>
      <c r="C6" s="263"/>
      <c r="D6" s="263">
        <f>(D21+D48+D74+D80+D115+D136)/0.9</f>
        <v>1870</v>
      </c>
      <c r="E6" s="263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5"/>
      <c r="T6" s="935"/>
      <c r="U6" s="935"/>
      <c r="V6" s="1014"/>
      <c r="W6" s="1014"/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thickBot="1" x14ac:dyDescent="0.3">
      <c r="A8" s="949" t="s">
        <v>2</v>
      </c>
      <c r="B8" s="952" t="s">
        <v>3</v>
      </c>
      <c r="C8" s="955" t="s">
        <v>4</v>
      </c>
      <c r="D8" s="955" t="s">
        <v>5</v>
      </c>
      <c r="E8" s="952" t="s">
        <v>6</v>
      </c>
      <c r="F8" s="937" t="s">
        <v>7</v>
      </c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8"/>
      <c r="R8" s="960" t="s">
        <v>8</v>
      </c>
      <c r="S8" s="961"/>
      <c r="T8" s="961"/>
      <c r="U8" s="962"/>
      <c r="V8" s="943" t="s">
        <v>9</v>
      </c>
      <c r="W8" s="944"/>
      <c r="X8" s="944"/>
      <c r="Y8" s="945"/>
      <c r="Z8" s="943" t="s">
        <v>10</v>
      </c>
      <c r="AA8" s="944"/>
      <c r="AB8" s="944"/>
      <c r="AC8" s="945"/>
      <c r="AD8" s="943" t="s">
        <v>11</v>
      </c>
      <c r="AE8" s="944"/>
      <c r="AF8" s="944"/>
      <c r="AG8" s="945"/>
      <c r="AH8" s="966" t="s">
        <v>12</v>
      </c>
      <c r="AI8" s="924" t="s">
        <v>13</v>
      </c>
      <c r="AJ8" s="924" t="s">
        <v>14</v>
      </c>
    </row>
    <row r="9" spans="1:36" ht="33" customHeight="1" thickBot="1" x14ac:dyDescent="0.3">
      <c r="A9" s="950"/>
      <c r="B9" s="953"/>
      <c r="C9" s="956"/>
      <c r="D9" s="956"/>
      <c r="E9" s="953"/>
      <c r="F9" s="937" t="s">
        <v>15</v>
      </c>
      <c r="G9" s="939"/>
      <c r="H9" s="939"/>
      <c r="I9" s="939"/>
      <c r="J9" s="939"/>
      <c r="K9" s="938"/>
      <c r="L9" s="937" t="s">
        <v>16</v>
      </c>
      <c r="M9" s="939"/>
      <c r="N9" s="939"/>
      <c r="O9" s="939"/>
      <c r="P9" s="939"/>
      <c r="Q9" s="938"/>
      <c r="R9" s="963"/>
      <c r="S9" s="964"/>
      <c r="T9" s="964"/>
      <c r="U9" s="965"/>
      <c r="V9" s="946"/>
      <c r="W9" s="947"/>
      <c r="X9" s="947"/>
      <c r="Y9" s="948"/>
      <c r="Z9" s="946"/>
      <c r="AA9" s="947"/>
      <c r="AB9" s="947"/>
      <c r="AC9" s="948"/>
      <c r="AD9" s="946"/>
      <c r="AE9" s="947"/>
      <c r="AF9" s="947"/>
      <c r="AG9" s="948"/>
      <c r="AH9" s="967"/>
      <c r="AI9" s="925"/>
      <c r="AJ9" s="925"/>
    </row>
    <row r="10" spans="1:36" ht="16.5" thickBot="1" x14ac:dyDescent="0.3">
      <c r="A10" s="950"/>
      <c r="B10" s="953"/>
      <c r="C10" s="956"/>
      <c r="D10" s="956"/>
      <c r="E10" s="953"/>
      <c r="F10" s="940">
        <v>1000.4166666666666</v>
      </c>
      <c r="G10" s="941"/>
      <c r="H10" s="942"/>
      <c r="I10" s="940">
        <v>1000.7916666666666</v>
      </c>
      <c r="J10" s="941"/>
      <c r="K10" s="942"/>
      <c r="L10" s="940">
        <v>1000.4166666666666</v>
      </c>
      <c r="M10" s="941"/>
      <c r="N10" s="942"/>
      <c r="O10" s="940">
        <v>1000.7916666666666</v>
      </c>
      <c r="P10" s="941"/>
      <c r="Q10" s="942"/>
      <c r="R10" s="1015" t="s">
        <v>15</v>
      </c>
      <c r="S10" s="1016"/>
      <c r="T10" s="1017" t="s">
        <v>16</v>
      </c>
      <c r="U10" s="1018"/>
      <c r="V10" s="1010" t="s">
        <v>15</v>
      </c>
      <c r="W10" s="1011"/>
      <c r="X10" s="1012" t="s">
        <v>16</v>
      </c>
      <c r="Y10" s="1019"/>
      <c r="Z10" s="1010" t="s">
        <v>15</v>
      </c>
      <c r="AA10" s="1011"/>
      <c r="AB10" s="1012" t="s">
        <v>16</v>
      </c>
      <c r="AC10" s="1013"/>
      <c r="AD10" s="1010" t="s">
        <v>15</v>
      </c>
      <c r="AE10" s="1011"/>
      <c r="AF10" s="1012" t="s">
        <v>16</v>
      </c>
      <c r="AG10" s="1013"/>
      <c r="AH10" s="967"/>
      <c r="AI10" s="925"/>
      <c r="AJ10" s="925"/>
    </row>
    <row r="11" spans="1:36" ht="16.5" thickBot="1" x14ac:dyDescent="0.3">
      <c r="A11" s="951"/>
      <c r="B11" s="954"/>
      <c r="C11" s="957"/>
      <c r="D11" s="957"/>
      <c r="E11" s="954"/>
      <c r="F11" s="264" t="s">
        <v>17</v>
      </c>
      <c r="G11" s="265" t="s">
        <v>18</v>
      </c>
      <c r="H11" s="266" t="s">
        <v>19</v>
      </c>
      <c r="I11" s="264" t="s">
        <v>17</v>
      </c>
      <c r="J11" s="265" t="s">
        <v>18</v>
      </c>
      <c r="K11" s="266" t="s">
        <v>19</v>
      </c>
      <c r="L11" s="264" t="s">
        <v>17</v>
      </c>
      <c r="M11" s="265" t="s">
        <v>18</v>
      </c>
      <c r="N11" s="266" t="s">
        <v>19</v>
      </c>
      <c r="O11" s="264" t="s">
        <v>17</v>
      </c>
      <c r="P11" s="265" t="s">
        <v>18</v>
      </c>
      <c r="Q11" s="266" t="s">
        <v>19</v>
      </c>
      <c r="R11" s="267">
        <v>1000.4166666666666</v>
      </c>
      <c r="S11" s="267">
        <v>1000.7916666666666</v>
      </c>
      <c r="T11" s="267">
        <v>1000.4166666666666</v>
      </c>
      <c r="U11" s="267">
        <v>1000.7916666666666</v>
      </c>
      <c r="V11" s="268">
        <v>1000.4166666666666</v>
      </c>
      <c r="W11" s="268">
        <v>1000.7916666666666</v>
      </c>
      <c r="X11" s="269">
        <v>1000.4166666666666</v>
      </c>
      <c r="Y11" s="270">
        <v>1000.7916666666666</v>
      </c>
      <c r="Z11" s="271">
        <v>1000.4166666666666</v>
      </c>
      <c r="AA11" s="268">
        <v>1000.7916666666666</v>
      </c>
      <c r="AB11" s="268">
        <v>1000.4166666666666</v>
      </c>
      <c r="AC11" s="268">
        <v>1000.7916666666666</v>
      </c>
      <c r="AD11" s="268">
        <v>1000.4166666666666</v>
      </c>
      <c r="AE11" s="268">
        <v>1000.7916666666666</v>
      </c>
      <c r="AF11" s="268">
        <v>1000.4166666666666</v>
      </c>
      <c r="AG11" s="272">
        <v>1000.7916666666666</v>
      </c>
      <c r="AH11" s="968"/>
      <c r="AI11" s="926"/>
      <c r="AJ11" s="926"/>
    </row>
    <row r="12" spans="1:36" ht="15.75" x14ac:dyDescent="0.25">
      <c r="A12" s="907">
        <v>1</v>
      </c>
      <c r="B12" s="910" t="s">
        <v>20</v>
      </c>
      <c r="C12" s="921" t="s">
        <v>479</v>
      </c>
      <c r="D12" s="921">
        <f>(560+630)*0.9</f>
        <v>1071</v>
      </c>
      <c r="E12" s="273" t="s">
        <v>480</v>
      </c>
      <c r="F12" s="273">
        <v>28</v>
      </c>
      <c r="G12" s="273">
        <v>28</v>
      </c>
      <c r="H12" s="273">
        <v>28</v>
      </c>
      <c r="I12" s="273">
        <v>40</v>
      </c>
      <c r="J12" s="273">
        <v>40</v>
      </c>
      <c r="K12" s="273">
        <v>40</v>
      </c>
      <c r="L12" s="273">
        <v>21</v>
      </c>
      <c r="M12" s="273">
        <v>21</v>
      </c>
      <c r="N12" s="273">
        <v>21</v>
      </c>
      <c r="O12" s="273">
        <v>21</v>
      </c>
      <c r="P12" s="273">
        <v>21</v>
      </c>
      <c r="Q12" s="273">
        <v>21</v>
      </c>
      <c r="R12" s="273">
        <v>390</v>
      </c>
      <c r="S12" s="273">
        <v>390</v>
      </c>
      <c r="T12" s="273">
        <v>390</v>
      </c>
      <c r="U12" s="273">
        <v>390</v>
      </c>
      <c r="V12" s="274">
        <f t="shared" ref="V12:V75" si="0">IF(AND(F12=0,G12=0,H12=0),0,IF(AND(F12=0,G12=0),H12,IF(AND(F12=0,H12=0),G12,IF(AND(G12=0,H12=0),F12,IF(F12=0,(G12+H12)/2,IF(G12=0,(F12+H12)/2,IF(H12=0,(F12+G12)/2,(F12+G12+H12)/3)))))))</f>
        <v>28</v>
      </c>
      <c r="W12" s="274">
        <f t="shared" ref="W12:W75" si="1">IF(AND(I12=0,J12=0,K12=0),0,IF(AND(I12=0,J12=0),K12,IF(AND(I12=0,K12=0),J12,IF(AND(J12=0,K12=0),I12,IF(I12=0,(J12+K12)/2,IF(J12=0,(I12+K12)/2,IF(K12=0,(I12+J12)/2,(I12+J12+K12)/3)))))))</f>
        <v>40</v>
      </c>
      <c r="X12" s="274">
        <f t="shared" ref="X12:X75" si="2">IF(AND(L12=0,M12=0,N12=0),0,IF(AND(L12=0,M12=0),N12,IF(AND(L12=0,N12=0),M12,IF(AND(M12=0,N12=0),L12,IF(L12=0,(M12+N12)/2,IF(M12=0,(L12+N12)/2,IF(N12=0,(L12+M12)/2,(L12+M12+N12)/3)))))))</f>
        <v>21</v>
      </c>
      <c r="Y12" s="275">
        <f t="shared" ref="Y12:Y75" si="3">IF(AND(O12=0,P12=0,Q12=0),0,IF(AND(O12=0,P12=0),Q12,IF(AND(O12=0,Q12=0),P12,IF(AND(P12=0,Q12=0),O12,IF(O12=0,(P12+Q12)/2,IF(P12=0,(O12+Q12)/2,IF(Q12=0,(O12+P12)/2,(O12+P12+Q12)/3)))))))</f>
        <v>21</v>
      </c>
      <c r="Z12" s="1006">
        <f>SUM(V12:V20)</f>
        <v>149.66666666666669</v>
      </c>
      <c r="AA12" s="1003">
        <f>SUM(W12:W20)</f>
        <v>163</v>
      </c>
      <c r="AB12" s="1003">
        <f>SUM(X12:X20)</f>
        <v>63</v>
      </c>
      <c r="AC12" s="1003">
        <f>SUM(Y12:Y20)</f>
        <v>81</v>
      </c>
      <c r="AD12" s="1000">
        <f>Z12*0.38*0.9*SQRT(3)</f>
        <v>88.65675263622056</v>
      </c>
      <c r="AE12" s="1000">
        <f t="shared" ref="AE12:AG48" si="4">AA12*0.38*0.9*SQRT(3)</f>
        <v>96.554904318734629</v>
      </c>
      <c r="AF12" s="1000">
        <f t="shared" si="4"/>
        <v>37.318766699879035</v>
      </c>
      <c r="AG12" s="1000">
        <f t="shared" si="4"/>
        <v>47.98127147127304</v>
      </c>
      <c r="AH12" s="1003">
        <f>MAX(Z12:AC20)</f>
        <v>163</v>
      </c>
      <c r="AI12" s="1004">
        <f>AH12*0.38*0.9*SQRT(3)</f>
        <v>96.554904318734629</v>
      </c>
      <c r="AJ12" s="1004">
        <f>D12-AI12</f>
        <v>974.44509568126534</v>
      </c>
    </row>
    <row r="13" spans="1:36" ht="15.75" x14ac:dyDescent="0.25">
      <c r="A13" s="908"/>
      <c r="B13" s="911"/>
      <c r="C13" s="922"/>
      <c r="D13" s="922"/>
      <c r="E13" s="276" t="s">
        <v>481</v>
      </c>
      <c r="F13" s="276">
        <v>8</v>
      </c>
      <c r="G13" s="276">
        <v>8</v>
      </c>
      <c r="H13" s="276">
        <v>7</v>
      </c>
      <c r="I13" s="276">
        <v>9</v>
      </c>
      <c r="J13" s="276">
        <v>6</v>
      </c>
      <c r="K13" s="276">
        <v>9</v>
      </c>
      <c r="L13" s="276">
        <v>10</v>
      </c>
      <c r="M13" s="276">
        <v>10</v>
      </c>
      <c r="N13" s="276">
        <v>10</v>
      </c>
      <c r="O13" s="276">
        <v>20</v>
      </c>
      <c r="P13" s="276">
        <v>20</v>
      </c>
      <c r="Q13" s="276">
        <v>20</v>
      </c>
      <c r="R13" s="277">
        <v>390</v>
      </c>
      <c r="S13" s="277">
        <v>390</v>
      </c>
      <c r="T13" s="277">
        <v>390</v>
      </c>
      <c r="U13" s="277">
        <v>390</v>
      </c>
      <c r="V13" s="278">
        <f t="shared" si="0"/>
        <v>7.666666666666667</v>
      </c>
      <c r="W13" s="278">
        <f t="shared" si="1"/>
        <v>8</v>
      </c>
      <c r="X13" s="278">
        <f t="shared" si="2"/>
        <v>10</v>
      </c>
      <c r="Y13" s="279">
        <f t="shared" si="3"/>
        <v>20</v>
      </c>
      <c r="Z13" s="1007"/>
      <c r="AA13" s="1001"/>
      <c r="AB13" s="1001"/>
      <c r="AC13" s="1001"/>
      <c r="AD13" s="1001"/>
      <c r="AE13" s="1001"/>
      <c r="AF13" s="1001"/>
      <c r="AG13" s="1001"/>
      <c r="AH13" s="1001"/>
      <c r="AI13" s="1009"/>
      <c r="AJ13" s="1009"/>
    </row>
    <row r="14" spans="1:36" ht="15.75" x14ac:dyDescent="0.25">
      <c r="A14" s="908"/>
      <c r="B14" s="911"/>
      <c r="C14" s="922"/>
      <c r="D14" s="922"/>
      <c r="E14" s="280" t="s">
        <v>482</v>
      </c>
      <c r="F14" s="280">
        <v>19</v>
      </c>
      <c r="G14" s="280">
        <v>18</v>
      </c>
      <c r="H14" s="280">
        <v>18</v>
      </c>
      <c r="I14" s="280">
        <v>20</v>
      </c>
      <c r="J14" s="280">
        <v>20</v>
      </c>
      <c r="K14" s="280">
        <v>22</v>
      </c>
      <c r="L14" s="280">
        <v>20</v>
      </c>
      <c r="M14" s="280">
        <v>20</v>
      </c>
      <c r="N14" s="280">
        <v>20</v>
      </c>
      <c r="O14" s="280">
        <v>28</v>
      </c>
      <c r="P14" s="280">
        <v>28</v>
      </c>
      <c r="Q14" s="280">
        <v>28</v>
      </c>
      <c r="R14" s="280">
        <v>390</v>
      </c>
      <c r="S14" s="280">
        <v>390</v>
      </c>
      <c r="T14" s="280">
        <v>390</v>
      </c>
      <c r="U14" s="280">
        <v>390</v>
      </c>
      <c r="V14" s="278">
        <f t="shared" si="0"/>
        <v>18.333333333333332</v>
      </c>
      <c r="W14" s="278">
        <f t="shared" si="1"/>
        <v>20.666666666666668</v>
      </c>
      <c r="X14" s="278">
        <f t="shared" si="2"/>
        <v>20</v>
      </c>
      <c r="Y14" s="279">
        <f t="shared" si="3"/>
        <v>28</v>
      </c>
      <c r="Z14" s="1007"/>
      <c r="AA14" s="1001"/>
      <c r="AB14" s="1001"/>
      <c r="AC14" s="1001"/>
      <c r="AD14" s="1001"/>
      <c r="AE14" s="1001"/>
      <c r="AF14" s="1001"/>
      <c r="AG14" s="1001"/>
      <c r="AH14" s="1001"/>
      <c r="AI14" s="1009"/>
      <c r="AJ14" s="1009"/>
    </row>
    <row r="15" spans="1:36" ht="15.75" x14ac:dyDescent="0.25">
      <c r="A15" s="908"/>
      <c r="B15" s="911"/>
      <c r="C15" s="922"/>
      <c r="D15" s="922"/>
      <c r="E15" s="276" t="s">
        <v>483</v>
      </c>
      <c r="F15" s="276">
        <v>8</v>
      </c>
      <c r="G15" s="276">
        <v>8</v>
      </c>
      <c r="H15" s="276">
        <v>8</v>
      </c>
      <c r="I15" s="276">
        <v>8</v>
      </c>
      <c r="J15" s="276">
        <v>8</v>
      </c>
      <c r="K15" s="276">
        <v>8</v>
      </c>
      <c r="L15" s="276">
        <v>2</v>
      </c>
      <c r="M15" s="276">
        <v>2</v>
      </c>
      <c r="N15" s="276">
        <v>2</v>
      </c>
      <c r="O15" s="276">
        <v>2</v>
      </c>
      <c r="P15" s="276">
        <v>2</v>
      </c>
      <c r="Q15" s="276">
        <v>2</v>
      </c>
      <c r="R15" s="277">
        <v>390</v>
      </c>
      <c r="S15" s="277">
        <v>390</v>
      </c>
      <c r="T15" s="277">
        <v>390</v>
      </c>
      <c r="U15" s="277">
        <v>390</v>
      </c>
      <c r="V15" s="278">
        <f t="shared" si="0"/>
        <v>8</v>
      </c>
      <c r="W15" s="278">
        <f t="shared" si="1"/>
        <v>8</v>
      </c>
      <c r="X15" s="278">
        <f t="shared" si="2"/>
        <v>2</v>
      </c>
      <c r="Y15" s="279">
        <f t="shared" si="3"/>
        <v>2</v>
      </c>
      <c r="Z15" s="1007"/>
      <c r="AA15" s="1001"/>
      <c r="AB15" s="1001"/>
      <c r="AC15" s="1001"/>
      <c r="AD15" s="1001"/>
      <c r="AE15" s="1001"/>
      <c r="AF15" s="1001"/>
      <c r="AG15" s="1001"/>
      <c r="AH15" s="1001"/>
      <c r="AI15" s="1009"/>
      <c r="AJ15" s="1009"/>
    </row>
    <row r="16" spans="1:36" ht="15.75" x14ac:dyDescent="0.25">
      <c r="A16" s="908"/>
      <c r="B16" s="911"/>
      <c r="C16" s="922"/>
      <c r="D16" s="922"/>
      <c r="E16" s="280" t="s">
        <v>484</v>
      </c>
      <c r="F16" s="280">
        <v>0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280">
        <v>0</v>
      </c>
      <c r="R16" s="280">
        <v>390</v>
      </c>
      <c r="S16" s="280">
        <v>390</v>
      </c>
      <c r="T16" s="280">
        <v>390</v>
      </c>
      <c r="U16" s="280">
        <v>390</v>
      </c>
      <c r="V16" s="278">
        <f t="shared" si="0"/>
        <v>0</v>
      </c>
      <c r="W16" s="278">
        <f t="shared" si="1"/>
        <v>0</v>
      </c>
      <c r="X16" s="278">
        <f t="shared" si="2"/>
        <v>0</v>
      </c>
      <c r="Y16" s="279">
        <f t="shared" si="3"/>
        <v>0</v>
      </c>
      <c r="Z16" s="1007"/>
      <c r="AA16" s="1001"/>
      <c r="AB16" s="1001"/>
      <c r="AC16" s="1001"/>
      <c r="AD16" s="1001"/>
      <c r="AE16" s="1001"/>
      <c r="AF16" s="1001"/>
      <c r="AG16" s="1001"/>
      <c r="AH16" s="1001"/>
      <c r="AI16" s="1009"/>
      <c r="AJ16" s="1009"/>
    </row>
    <row r="17" spans="1:36" ht="15.75" x14ac:dyDescent="0.25">
      <c r="A17" s="908"/>
      <c r="B17" s="911"/>
      <c r="C17" s="922"/>
      <c r="D17" s="922"/>
      <c r="E17" s="276" t="s">
        <v>485</v>
      </c>
      <c r="F17" s="276">
        <v>88</v>
      </c>
      <c r="G17" s="276">
        <v>87</v>
      </c>
      <c r="H17" s="276">
        <v>88</v>
      </c>
      <c r="I17" s="276">
        <v>80</v>
      </c>
      <c r="J17" s="276">
        <v>90</v>
      </c>
      <c r="K17" s="276">
        <v>89</v>
      </c>
      <c r="L17" s="276">
        <v>10</v>
      </c>
      <c r="M17" s="276">
        <v>10</v>
      </c>
      <c r="N17" s="276">
        <v>10</v>
      </c>
      <c r="O17" s="276">
        <v>10</v>
      </c>
      <c r="P17" s="276">
        <v>10</v>
      </c>
      <c r="Q17" s="276">
        <v>10</v>
      </c>
      <c r="R17" s="277">
        <v>390</v>
      </c>
      <c r="S17" s="277">
        <v>390</v>
      </c>
      <c r="T17" s="277">
        <v>390</v>
      </c>
      <c r="U17" s="277">
        <v>390</v>
      </c>
      <c r="V17" s="278">
        <f t="shared" si="0"/>
        <v>87.666666666666671</v>
      </c>
      <c r="W17" s="278">
        <f t="shared" si="1"/>
        <v>86.333333333333329</v>
      </c>
      <c r="X17" s="278">
        <f t="shared" si="2"/>
        <v>10</v>
      </c>
      <c r="Y17" s="279">
        <f t="shared" si="3"/>
        <v>10</v>
      </c>
      <c r="Z17" s="1007"/>
      <c r="AA17" s="1001"/>
      <c r="AB17" s="1001"/>
      <c r="AC17" s="1001"/>
      <c r="AD17" s="1001"/>
      <c r="AE17" s="1001"/>
      <c r="AF17" s="1001"/>
      <c r="AG17" s="1001"/>
      <c r="AH17" s="1001"/>
      <c r="AI17" s="1009"/>
      <c r="AJ17" s="1009"/>
    </row>
    <row r="18" spans="1:36" ht="15.75" x14ac:dyDescent="0.25">
      <c r="A18" s="908"/>
      <c r="B18" s="911"/>
      <c r="C18" s="922"/>
      <c r="D18" s="922"/>
      <c r="E18" s="280" t="s">
        <v>486</v>
      </c>
      <c r="F18" s="280">
        <v>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281">
        <v>0</v>
      </c>
      <c r="S18" s="281">
        <v>0</v>
      </c>
      <c r="T18" s="281">
        <v>390</v>
      </c>
      <c r="U18" s="281">
        <v>390</v>
      </c>
      <c r="V18" s="278">
        <f t="shared" si="0"/>
        <v>0</v>
      </c>
      <c r="W18" s="278">
        <f t="shared" si="1"/>
        <v>0</v>
      </c>
      <c r="X18" s="278">
        <f t="shared" si="2"/>
        <v>0</v>
      </c>
      <c r="Y18" s="279">
        <f t="shared" si="3"/>
        <v>0</v>
      </c>
      <c r="Z18" s="1007"/>
      <c r="AA18" s="1001"/>
      <c r="AB18" s="1001"/>
      <c r="AC18" s="1001"/>
      <c r="AD18" s="1001"/>
      <c r="AE18" s="1001"/>
      <c r="AF18" s="1001"/>
      <c r="AG18" s="1001"/>
      <c r="AH18" s="1001"/>
      <c r="AI18" s="1009"/>
      <c r="AJ18" s="1009"/>
    </row>
    <row r="19" spans="1:36" ht="15.75" x14ac:dyDescent="0.25">
      <c r="A19" s="908"/>
      <c r="B19" s="911"/>
      <c r="C19" s="922"/>
      <c r="D19" s="922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1"/>
      <c r="S19" s="281"/>
      <c r="T19" s="281"/>
      <c r="U19" s="281"/>
      <c r="V19" s="278"/>
      <c r="W19" s="278"/>
      <c r="X19" s="278"/>
      <c r="Y19" s="279"/>
      <c r="Z19" s="1007"/>
      <c r="AA19" s="1001"/>
      <c r="AB19" s="1001"/>
      <c r="AC19" s="1001"/>
      <c r="AD19" s="1001"/>
      <c r="AE19" s="1001"/>
      <c r="AF19" s="1001"/>
      <c r="AG19" s="1001"/>
      <c r="AH19" s="1001"/>
      <c r="AI19" s="1009"/>
      <c r="AJ19" s="1009"/>
    </row>
    <row r="20" spans="1:36" ht="16.5" thickBot="1" x14ac:dyDescent="0.3">
      <c r="A20" s="909"/>
      <c r="B20" s="912"/>
      <c r="C20" s="923"/>
      <c r="D20" s="923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3"/>
      <c r="S20" s="283"/>
      <c r="T20" s="283"/>
      <c r="U20" s="283"/>
      <c r="V20" s="284"/>
      <c r="W20" s="284"/>
      <c r="X20" s="284"/>
      <c r="Y20" s="285"/>
      <c r="Z20" s="1008"/>
      <c r="AA20" s="1002"/>
      <c r="AB20" s="1002"/>
      <c r="AC20" s="1002"/>
      <c r="AD20" s="1002"/>
      <c r="AE20" s="1002"/>
      <c r="AF20" s="1002"/>
      <c r="AG20" s="1002"/>
      <c r="AH20" s="1002"/>
      <c r="AI20" s="1005"/>
      <c r="AJ20" s="1005"/>
    </row>
    <row r="21" spans="1:36" ht="15.75" x14ac:dyDescent="0.25">
      <c r="A21" s="885">
        <v>2</v>
      </c>
      <c r="B21" s="888" t="s">
        <v>24</v>
      </c>
      <c r="C21" s="900" t="s">
        <v>104</v>
      </c>
      <c r="D21" s="900">
        <f>250*0.9</f>
        <v>225</v>
      </c>
      <c r="E21" s="273" t="s">
        <v>487</v>
      </c>
      <c r="F21" s="273">
        <v>0</v>
      </c>
      <c r="G21" s="273">
        <v>0</v>
      </c>
      <c r="H21" s="273">
        <v>0</v>
      </c>
      <c r="I21" s="273">
        <v>0</v>
      </c>
      <c r="J21" s="273">
        <v>0</v>
      </c>
      <c r="K21" s="273">
        <v>0</v>
      </c>
      <c r="L21" s="273">
        <v>3.5</v>
      </c>
      <c r="M21" s="273">
        <v>3.5</v>
      </c>
      <c r="N21" s="273">
        <v>3.5</v>
      </c>
      <c r="O21" s="273">
        <v>3.5</v>
      </c>
      <c r="P21" s="273">
        <v>3</v>
      </c>
      <c r="Q21" s="273">
        <v>3.5</v>
      </c>
      <c r="R21" s="273">
        <v>380</v>
      </c>
      <c r="S21" s="273">
        <v>380</v>
      </c>
      <c r="T21" s="273">
        <v>380</v>
      </c>
      <c r="U21" s="273">
        <v>380</v>
      </c>
      <c r="V21" s="274">
        <f t="shared" si="0"/>
        <v>0</v>
      </c>
      <c r="W21" s="274">
        <f t="shared" si="1"/>
        <v>0</v>
      </c>
      <c r="X21" s="274">
        <f t="shared" si="2"/>
        <v>3.5</v>
      </c>
      <c r="Y21" s="275">
        <f t="shared" si="3"/>
        <v>3.3333333333333335</v>
      </c>
      <c r="Z21" s="1006">
        <f>SUM(V21:V27)</f>
        <v>58.5</v>
      </c>
      <c r="AA21" s="1003">
        <f>SUM(W21:W27)</f>
        <v>58.5</v>
      </c>
      <c r="AB21" s="1003">
        <f>SUM(X21:X27)</f>
        <v>44.1</v>
      </c>
      <c r="AC21" s="1003">
        <f>SUM(Y21:Y27)</f>
        <v>46.933333333333337</v>
      </c>
      <c r="AD21" s="1000">
        <f t="shared" ref="AD21" si="5">Z21*0.38*0.9*SQRT(3)</f>
        <v>34.653140507030528</v>
      </c>
      <c r="AE21" s="1000">
        <f t="shared" si="4"/>
        <v>34.653140507030528</v>
      </c>
      <c r="AF21" s="1000">
        <f t="shared" si="4"/>
        <v>26.12313668991532</v>
      </c>
      <c r="AG21" s="1000">
        <f t="shared" si="4"/>
        <v>27.801493922449563</v>
      </c>
      <c r="AH21" s="1003">
        <f>MAX(Z21:AC27)</f>
        <v>58.5</v>
      </c>
      <c r="AI21" s="1004">
        <f t="shared" ref="AI21" si="6">AH21*0.38*0.9*SQRT(3)</f>
        <v>34.653140507030528</v>
      </c>
      <c r="AJ21" s="1004">
        <f>D21-AI21</f>
        <v>190.34685949296949</v>
      </c>
    </row>
    <row r="22" spans="1:36" ht="15.75" x14ac:dyDescent="0.25">
      <c r="A22" s="886"/>
      <c r="B22" s="889"/>
      <c r="C22" s="901"/>
      <c r="D22" s="901"/>
      <c r="E22" s="276" t="s">
        <v>488</v>
      </c>
      <c r="F22" s="276">
        <v>7</v>
      </c>
      <c r="G22" s="276">
        <v>8</v>
      </c>
      <c r="H22" s="276">
        <v>7</v>
      </c>
      <c r="I22" s="276">
        <v>5</v>
      </c>
      <c r="J22" s="276">
        <v>5</v>
      </c>
      <c r="K22" s="276">
        <v>5</v>
      </c>
      <c r="L22" s="276">
        <v>1.6</v>
      </c>
      <c r="M22" s="276">
        <v>1.6</v>
      </c>
      <c r="N22" s="276">
        <v>1.6</v>
      </c>
      <c r="O22" s="276">
        <v>1.6</v>
      </c>
      <c r="P22" s="276">
        <v>1.6</v>
      </c>
      <c r="Q22" s="276">
        <v>1.6</v>
      </c>
      <c r="R22" s="277">
        <v>380</v>
      </c>
      <c r="S22" s="277">
        <v>380</v>
      </c>
      <c r="T22" s="277">
        <v>380</v>
      </c>
      <c r="U22" s="277">
        <v>380</v>
      </c>
      <c r="V22" s="278">
        <f t="shared" si="0"/>
        <v>7.333333333333333</v>
      </c>
      <c r="W22" s="278">
        <f t="shared" si="1"/>
        <v>5</v>
      </c>
      <c r="X22" s="278">
        <f t="shared" si="2"/>
        <v>1.6000000000000003</v>
      </c>
      <c r="Y22" s="279">
        <f t="shared" si="3"/>
        <v>1.6000000000000003</v>
      </c>
      <c r="Z22" s="1007"/>
      <c r="AA22" s="1001"/>
      <c r="AB22" s="1001"/>
      <c r="AC22" s="1001"/>
      <c r="AD22" s="1001"/>
      <c r="AE22" s="1001"/>
      <c r="AF22" s="1001"/>
      <c r="AG22" s="1001"/>
      <c r="AH22" s="1001"/>
      <c r="AI22" s="1009"/>
      <c r="AJ22" s="1009"/>
    </row>
    <row r="23" spans="1:36" ht="15.75" x14ac:dyDescent="0.25">
      <c r="A23" s="886"/>
      <c r="B23" s="889"/>
      <c r="C23" s="901"/>
      <c r="D23" s="901"/>
      <c r="E23" s="280" t="s">
        <v>489</v>
      </c>
      <c r="F23" s="280">
        <v>1.5</v>
      </c>
      <c r="G23" s="280">
        <v>1.5</v>
      </c>
      <c r="H23" s="280">
        <v>1.5</v>
      </c>
      <c r="I23" s="280">
        <v>1.5</v>
      </c>
      <c r="J23" s="280">
        <v>1.5</v>
      </c>
      <c r="K23" s="280">
        <v>1.5</v>
      </c>
      <c r="L23" s="280">
        <v>2</v>
      </c>
      <c r="M23" s="280">
        <v>2</v>
      </c>
      <c r="N23" s="280">
        <v>2</v>
      </c>
      <c r="O23" s="280">
        <v>2</v>
      </c>
      <c r="P23" s="280">
        <v>2</v>
      </c>
      <c r="Q23" s="280">
        <v>2</v>
      </c>
      <c r="R23" s="280">
        <v>380</v>
      </c>
      <c r="S23" s="280">
        <v>380</v>
      </c>
      <c r="T23" s="280">
        <v>380</v>
      </c>
      <c r="U23" s="280">
        <v>380</v>
      </c>
      <c r="V23" s="278">
        <f t="shared" si="0"/>
        <v>1.5</v>
      </c>
      <c r="W23" s="278">
        <f t="shared" si="1"/>
        <v>1.5</v>
      </c>
      <c r="X23" s="278">
        <f t="shared" si="2"/>
        <v>2</v>
      </c>
      <c r="Y23" s="279">
        <f t="shared" si="3"/>
        <v>2</v>
      </c>
      <c r="Z23" s="1007"/>
      <c r="AA23" s="1001"/>
      <c r="AB23" s="1001"/>
      <c r="AC23" s="1001"/>
      <c r="AD23" s="1001"/>
      <c r="AE23" s="1001"/>
      <c r="AF23" s="1001"/>
      <c r="AG23" s="1001"/>
      <c r="AH23" s="1001"/>
      <c r="AI23" s="1009"/>
      <c r="AJ23" s="1009"/>
    </row>
    <row r="24" spans="1:36" ht="15.75" x14ac:dyDescent="0.25">
      <c r="A24" s="886"/>
      <c r="B24" s="889"/>
      <c r="C24" s="901"/>
      <c r="D24" s="901"/>
      <c r="E24" s="276" t="s">
        <v>490</v>
      </c>
      <c r="F24" s="276">
        <v>19</v>
      </c>
      <c r="G24" s="276">
        <v>21</v>
      </c>
      <c r="H24" s="276">
        <v>18</v>
      </c>
      <c r="I24" s="276">
        <v>21</v>
      </c>
      <c r="J24" s="276">
        <v>23</v>
      </c>
      <c r="K24" s="276">
        <v>22</v>
      </c>
      <c r="L24" s="276">
        <v>25</v>
      </c>
      <c r="M24" s="276">
        <v>25</v>
      </c>
      <c r="N24" s="276">
        <v>25</v>
      </c>
      <c r="O24" s="276">
        <v>28</v>
      </c>
      <c r="P24" s="276">
        <v>28</v>
      </c>
      <c r="Q24" s="276">
        <v>28</v>
      </c>
      <c r="R24" s="277">
        <v>380</v>
      </c>
      <c r="S24" s="277">
        <v>380</v>
      </c>
      <c r="T24" s="277">
        <v>380</v>
      </c>
      <c r="U24" s="277">
        <v>380</v>
      </c>
      <c r="V24" s="278">
        <f t="shared" si="0"/>
        <v>19.333333333333332</v>
      </c>
      <c r="W24" s="278">
        <f t="shared" si="1"/>
        <v>22</v>
      </c>
      <c r="X24" s="278">
        <f t="shared" si="2"/>
        <v>25</v>
      </c>
      <c r="Y24" s="279">
        <f t="shared" si="3"/>
        <v>28</v>
      </c>
      <c r="Z24" s="1007"/>
      <c r="AA24" s="1001"/>
      <c r="AB24" s="1001"/>
      <c r="AC24" s="1001"/>
      <c r="AD24" s="1001"/>
      <c r="AE24" s="1001"/>
      <c r="AF24" s="1001"/>
      <c r="AG24" s="1001"/>
      <c r="AH24" s="1001"/>
      <c r="AI24" s="1009"/>
      <c r="AJ24" s="1009"/>
    </row>
    <row r="25" spans="1:36" ht="15.75" x14ac:dyDescent="0.25">
      <c r="A25" s="886"/>
      <c r="B25" s="889"/>
      <c r="C25" s="901"/>
      <c r="D25" s="901"/>
      <c r="E25" s="276" t="s">
        <v>491</v>
      </c>
      <c r="F25" s="276">
        <v>29</v>
      </c>
      <c r="G25" s="276">
        <v>30</v>
      </c>
      <c r="H25" s="276">
        <v>32</v>
      </c>
      <c r="I25" s="276">
        <v>26</v>
      </c>
      <c r="J25" s="276">
        <v>32</v>
      </c>
      <c r="K25" s="276">
        <v>32</v>
      </c>
      <c r="L25" s="276">
        <v>12</v>
      </c>
      <c r="M25" s="276">
        <v>12</v>
      </c>
      <c r="N25" s="276">
        <v>12</v>
      </c>
      <c r="O25" s="276">
        <v>12</v>
      </c>
      <c r="P25" s="276">
        <v>12</v>
      </c>
      <c r="Q25" s="276">
        <v>12</v>
      </c>
      <c r="R25" s="277">
        <v>380</v>
      </c>
      <c r="S25" s="277">
        <v>380</v>
      </c>
      <c r="T25" s="277">
        <v>380</v>
      </c>
      <c r="U25" s="277">
        <v>380</v>
      </c>
      <c r="V25" s="278">
        <f t="shared" si="0"/>
        <v>30.333333333333332</v>
      </c>
      <c r="W25" s="278">
        <f t="shared" si="1"/>
        <v>30</v>
      </c>
      <c r="X25" s="278">
        <f t="shared" si="2"/>
        <v>12</v>
      </c>
      <c r="Y25" s="279">
        <f t="shared" si="3"/>
        <v>12</v>
      </c>
      <c r="Z25" s="1007"/>
      <c r="AA25" s="1001"/>
      <c r="AB25" s="1001"/>
      <c r="AC25" s="1001"/>
      <c r="AD25" s="1001"/>
      <c r="AE25" s="1001"/>
      <c r="AF25" s="1001"/>
      <c r="AG25" s="1001"/>
      <c r="AH25" s="1001"/>
      <c r="AI25" s="1009"/>
      <c r="AJ25" s="1009"/>
    </row>
    <row r="26" spans="1:36" ht="15.75" x14ac:dyDescent="0.25">
      <c r="A26" s="886"/>
      <c r="B26" s="889"/>
      <c r="C26" s="901"/>
      <c r="D26" s="901"/>
      <c r="E26" s="280" t="s">
        <v>492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0</v>
      </c>
      <c r="O26" s="280">
        <v>0</v>
      </c>
      <c r="P26" s="280">
        <v>0</v>
      </c>
      <c r="Q26" s="280">
        <v>0</v>
      </c>
      <c r="R26" s="281">
        <v>0</v>
      </c>
      <c r="S26" s="281">
        <v>0</v>
      </c>
      <c r="T26" s="281">
        <v>0</v>
      </c>
      <c r="U26" s="281">
        <v>0</v>
      </c>
      <c r="V26" s="278">
        <f t="shared" si="0"/>
        <v>0</v>
      </c>
      <c r="W26" s="278">
        <f t="shared" si="1"/>
        <v>0</v>
      </c>
      <c r="X26" s="278">
        <f t="shared" si="2"/>
        <v>0</v>
      </c>
      <c r="Y26" s="279">
        <f t="shared" si="3"/>
        <v>0</v>
      </c>
      <c r="Z26" s="1007"/>
      <c r="AA26" s="1001"/>
      <c r="AB26" s="1001"/>
      <c r="AC26" s="1001"/>
      <c r="AD26" s="1001"/>
      <c r="AE26" s="1001"/>
      <c r="AF26" s="1001"/>
      <c r="AG26" s="1001"/>
      <c r="AH26" s="1001"/>
      <c r="AI26" s="1009"/>
      <c r="AJ26" s="1009"/>
    </row>
    <row r="27" spans="1:36" ht="16.5" thickBot="1" x14ac:dyDescent="0.3">
      <c r="A27" s="887"/>
      <c r="B27" s="890"/>
      <c r="C27" s="902"/>
      <c r="D27" s="90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3"/>
      <c r="S27" s="283"/>
      <c r="T27" s="283"/>
      <c r="U27" s="283"/>
      <c r="V27" s="284">
        <f t="shared" si="0"/>
        <v>0</v>
      </c>
      <c r="W27" s="284">
        <f t="shared" si="1"/>
        <v>0</v>
      </c>
      <c r="X27" s="284">
        <f t="shared" si="2"/>
        <v>0</v>
      </c>
      <c r="Y27" s="285">
        <f t="shared" si="3"/>
        <v>0</v>
      </c>
      <c r="Z27" s="1008"/>
      <c r="AA27" s="1002"/>
      <c r="AB27" s="1002"/>
      <c r="AC27" s="1002"/>
      <c r="AD27" s="1002"/>
      <c r="AE27" s="1002"/>
      <c r="AF27" s="1002"/>
      <c r="AG27" s="1002"/>
      <c r="AH27" s="1002"/>
      <c r="AI27" s="1005"/>
      <c r="AJ27" s="1005"/>
    </row>
    <row r="28" spans="1:36" ht="18.75" x14ac:dyDescent="0.25">
      <c r="A28" s="885">
        <v>3</v>
      </c>
      <c r="B28" s="888" t="s">
        <v>28</v>
      </c>
      <c r="C28" s="921" t="s">
        <v>493</v>
      </c>
      <c r="D28" s="921">
        <f>(250+250)*0.9</f>
        <v>450</v>
      </c>
      <c r="E28" s="273" t="s">
        <v>494</v>
      </c>
      <c r="F28" s="273">
        <v>38</v>
      </c>
      <c r="G28" s="273">
        <v>36</v>
      </c>
      <c r="H28" s="273">
        <v>36</v>
      </c>
      <c r="I28" s="273">
        <v>42</v>
      </c>
      <c r="J28" s="273">
        <v>41</v>
      </c>
      <c r="K28" s="273">
        <v>43</v>
      </c>
      <c r="L28" s="273">
        <v>40</v>
      </c>
      <c r="M28" s="273">
        <v>40</v>
      </c>
      <c r="N28" s="273">
        <v>40</v>
      </c>
      <c r="O28" s="273">
        <v>55</v>
      </c>
      <c r="P28" s="273">
        <v>55</v>
      </c>
      <c r="Q28" s="273">
        <v>55</v>
      </c>
      <c r="R28" s="273">
        <v>390</v>
      </c>
      <c r="S28" s="273">
        <v>390</v>
      </c>
      <c r="T28" s="273">
        <v>390</v>
      </c>
      <c r="U28" s="273">
        <v>390</v>
      </c>
      <c r="V28" s="286">
        <f t="shared" si="0"/>
        <v>36.666666666666664</v>
      </c>
      <c r="W28" s="286">
        <f t="shared" si="1"/>
        <v>42</v>
      </c>
      <c r="X28" s="286">
        <f t="shared" si="2"/>
        <v>40</v>
      </c>
      <c r="Y28" s="287">
        <f t="shared" si="3"/>
        <v>55</v>
      </c>
      <c r="Z28" s="897">
        <f>SUM(V28:V39)</f>
        <v>193</v>
      </c>
      <c r="AA28" s="881">
        <f>SUM(W28:W39)</f>
        <v>182.33333333333331</v>
      </c>
      <c r="AB28" s="881">
        <f>SUM(X28:X39)</f>
        <v>187.6</v>
      </c>
      <c r="AC28" s="881">
        <f>SUM(Y28:Y39)</f>
        <v>223.56666666666666</v>
      </c>
      <c r="AD28" s="878">
        <f t="shared" ref="AD28:AG28" si="7">Z28*0.38*0.9*SQRT(3)</f>
        <v>114.32574560439132</v>
      </c>
      <c r="AE28" s="878">
        <f t="shared" si="7"/>
        <v>108.00722425838003</v>
      </c>
      <c r="AF28" s="878">
        <f t="shared" si="7"/>
        <v>111.1269941729731</v>
      </c>
      <c r="AG28" s="878">
        <f t="shared" si="7"/>
        <v>132.43225833655484</v>
      </c>
      <c r="AH28" s="881">
        <f>MAX(Z28:AC39)</f>
        <v>223.56666666666666</v>
      </c>
      <c r="AI28" s="882">
        <f t="shared" ref="AI28" si="8">AH28*0.38*0.9*SQRT(3)</f>
        <v>132.43225833655484</v>
      </c>
      <c r="AJ28" s="882">
        <f>D28-AI28</f>
        <v>317.56774166344519</v>
      </c>
    </row>
    <row r="29" spans="1:36" ht="18.75" x14ac:dyDescent="0.25">
      <c r="A29" s="886"/>
      <c r="B29" s="889"/>
      <c r="C29" s="922"/>
      <c r="D29" s="922"/>
      <c r="E29" s="276" t="s">
        <v>495</v>
      </c>
      <c r="F29" s="276">
        <v>21</v>
      </c>
      <c r="G29" s="276">
        <v>22</v>
      </c>
      <c r="H29" s="276">
        <v>24</v>
      </c>
      <c r="I29" s="276">
        <v>22</v>
      </c>
      <c r="J29" s="276">
        <v>25</v>
      </c>
      <c r="K29" s="276">
        <v>25</v>
      </c>
      <c r="L29" s="276">
        <v>20</v>
      </c>
      <c r="M29" s="276">
        <v>20</v>
      </c>
      <c r="N29" s="276">
        <v>20</v>
      </c>
      <c r="O29" s="276">
        <v>21</v>
      </c>
      <c r="P29" s="276">
        <v>21</v>
      </c>
      <c r="Q29" s="276">
        <v>21</v>
      </c>
      <c r="R29" s="277">
        <v>390</v>
      </c>
      <c r="S29" s="277">
        <v>390</v>
      </c>
      <c r="T29" s="277">
        <v>390</v>
      </c>
      <c r="U29" s="277">
        <v>390</v>
      </c>
      <c r="V29" s="288">
        <f t="shared" si="0"/>
        <v>22.333333333333332</v>
      </c>
      <c r="W29" s="288">
        <f t="shared" si="1"/>
        <v>24</v>
      </c>
      <c r="X29" s="288">
        <f t="shared" si="2"/>
        <v>20</v>
      </c>
      <c r="Y29" s="289">
        <f t="shared" si="3"/>
        <v>21</v>
      </c>
      <c r="Z29" s="898"/>
      <c r="AA29" s="879"/>
      <c r="AB29" s="879"/>
      <c r="AC29" s="879"/>
      <c r="AD29" s="879"/>
      <c r="AE29" s="879"/>
      <c r="AF29" s="879"/>
      <c r="AG29" s="879"/>
      <c r="AH29" s="879"/>
      <c r="AI29" s="883"/>
      <c r="AJ29" s="883"/>
    </row>
    <row r="30" spans="1:36" ht="18.75" x14ac:dyDescent="0.25">
      <c r="A30" s="886"/>
      <c r="B30" s="889"/>
      <c r="C30" s="922"/>
      <c r="D30" s="922"/>
      <c r="E30" s="280" t="s">
        <v>496</v>
      </c>
      <c r="F30" s="280">
        <v>22</v>
      </c>
      <c r="G30" s="280">
        <v>20</v>
      </c>
      <c r="H30" s="280">
        <v>22</v>
      </c>
      <c r="I30" s="280">
        <v>24</v>
      </c>
      <c r="J30" s="280">
        <v>24</v>
      </c>
      <c r="K30" s="280">
        <v>25</v>
      </c>
      <c r="L30" s="280">
        <v>20</v>
      </c>
      <c r="M30" s="280">
        <v>20</v>
      </c>
      <c r="N30" s="280">
        <v>20</v>
      </c>
      <c r="O30" s="280">
        <v>30</v>
      </c>
      <c r="P30" s="280">
        <v>30</v>
      </c>
      <c r="Q30" s="280">
        <v>30</v>
      </c>
      <c r="R30" s="281">
        <v>390</v>
      </c>
      <c r="S30" s="281">
        <v>390</v>
      </c>
      <c r="T30" s="281">
        <v>390</v>
      </c>
      <c r="U30" s="281">
        <v>390</v>
      </c>
      <c r="V30" s="288">
        <f t="shared" si="0"/>
        <v>21.333333333333332</v>
      </c>
      <c r="W30" s="288">
        <f t="shared" si="1"/>
        <v>24.333333333333332</v>
      </c>
      <c r="X30" s="288">
        <f t="shared" si="2"/>
        <v>20</v>
      </c>
      <c r="Y30" s="289">
        <f t="shared" si="3"/>
        <v>30</v>
      </c>
      <c r="Z30" s="898"/>
      <c r="AA30" s="879"/>
      <c r="AB30" s="879"/>
      <c r="AC30" s="879"/>
      <c r="AD30" s="879"/>
      <c r="AE30" s="879"/>
      <c r="AF30" s="879"/>
      <c r="AG30" s="879"/>
      <c r="AH30" s="879"/>
      <c r="AI30" s="883"/>
      <c r="AJ30" s="883"/>
    </row>
    <row r="31" spans="1:36" ht="18.75" x14ac:dyDescent="0.25">
      <c r="A31" s="886"/>
      <c r="B31" s="889"/>
      <c r="C31" s="922"/>
      <c r="D31" s="922"/>
      <c r="E31" s="276" t="s">
        <v>497</v>
      </c>
      <c r="F31" s="276">
        <v>12</v>
      </c>
      <c r="G31" s="276">
        <v>12</v>
      </c>
      <c r="H31" s="276">
        <v>12</v>
      </c>
      <c r="I31" s="276">
        <v>12</v>
      </c>
      <c r="J31" s="276">
        <v>12</v>
      </c>
      <c r="K31" s="276">
        <v>12</v>
      </c>
      <c r="L31" s="276">
        <v>12.6</v>
      </c>
      <c r="M31" s="276">
        <v>12.6</v>
      </c>
      <c r="N31" s="276">
        <v>12.6</v>
      </c>
      <c r="O31" s="276">
        <v>12.6</v>
      </c>
      <c r="P31" s="276">
        <v>12.6</v>
      </c>
      <c r="Q31" s="276">
        <v>12.5</v>
      </c>
      <c r="R31" s="277">
        <v>390</v>
      </c>
      <c r="S31" s="277">
        <v>390</v>
      </c>
      <c r="T31" s="277">
        <v>390</v>
      </c>
      <c r="U31" s="277">
        <v>390</v>
      </c>
      <c r="V31" s="288">
        <f t="shared" si="0"/>
        <v>12</v>
      </c>
      <c r="W31" s="288">
        <f t="shared" si="1"/>
        <v>12</v>
      </c>
      <c r="X31" s="288">
        <f t="shared" si="2"/>
        <v>12.6</v>
      </c>
      <c r="Y31" s="289">
        <f t="shared" si="3"/>
        <v>12.566666666666668</v>
      </c>
      <c r="Z31" s="898"/>
      <c r="AA31" s="879"/>
      <c r="AB31" s="879"/>
      <c r="AC31" s="879"/>
      <c r="AD31" s="879"/>
      <c r="AE31" s="879"/>
      <c r="AF31" s="879"/>
      <c r="AG31" s="879"/>
      <c r="AH31" s="879"/>
      <c r="AI31" s="883"/>
      <c r="AJ31" s="883"/>
    </row>
    <row r="32" spans="1:36" ht="36" customHeight="1" x14ac:dyDescent="0.25">
      <c r="A32" s="886"/>
      <c r="B32" s="889"/>
      <c r="C32" s="922"/>
      <c r="D32" s="922"/>
      <c r="E32" s="280" t="s">
        <v>498</v>
      </c>
      <c r="F32" s="280">
        <v>24</v>
      </c>
      <c r="G32" s="280">
        <v>25</v>
      </c>
      <c r="H32" s="280">
        <v>24</v>
      </c>
      <c r="I32" s="280">
        <v>8</v>
      </c>
      <c r="J32" s="280">
        <v>8</v>
      </c>
      <c r="K32" s="280">
        <v>9</v>
      </c>
      <c r="L32" s="280">
        <v>25</v>
      </c>
      <c r="M32" s="280">
        <v>25</v>
      </c>
      <c r="N32" s="280">
        <v>25</v>
      </c>
      <c r="O32" s="280">
        <v>20</v>
      </c>
      <c r="P32" s="280">
        <v>20</v>
      </c>
      <c r="Q32" s="280">
        <v>20</v>
      </c>
      <c r="R32" s="290">
        <v>390</v>
      </c>
      <c r="S32" s="290">
        <v>390</v>
      </c>
      <c r="T32" s="290">
        <v>390</v>
      </c>
      <c r="U32" s="290">
        <v>390</v>
      </c>
      <c r="V32" s="288">
        <f t="shared" si="0"/>
        <v>24.333333333333332</v>
      </c>
      <c r="W32" s="288">
        <f t="shared" si="1"/>
        <v>8.3333333333333339</v>
      </c>
      <c r="X32" s="288">
        <f t="shared" si="2"/>
        <v>25</v>
      </c>
      <c r="Y32" s="289">
        <f t="shared" si="3"/>
        <v>20</v>
      </c>
      <c r="Z32" s="898"/>
      <c r="AA32" s="879"/>
      <c r="AB32" s="879"/>
      <c r="AC32" s="879"/>
      <c r="AD32" s="879"/>
      <c r="AE32" s="879"/>
      <c r="AF32" s="879"/>
      <c r="AG32" s="879"/>
      <c r="AH32" s="879"/>
      <c r="AI32" s="883"/>
      <c r="AJ32" s="883"/>
    </row>
    <row r="33" spans="1:36" ht="18.75" x14ac:dyDescent="0.25">
      <c r="A33" s="886"/>
      <c r="B33" s="889"/>
      <c r="C33" s="922"/>
      <c r="D33" s="922"/>
      <c r="E33" s="276" t="s">
        <v>499</v>
      </c>
      <c r="F33" s="276">
        <v>18</v>
      </c>
      <c r="G33" s="276">
        <v>10</v>
      </c>
      <c r="H33" s="276">
        <v>9</v>
      </c>
      <c r="I33" s="276">
        <v>2</v>
      </c>
      <c r="J33" s="276">
        <v>1</v>
      </c>
      <c r="K33" s="276">
        <v>2</v>
      </c>
      <c r="L33" s="276">
        <v>10</v>
      </c>
      <c r="M33" s="276">
        <v>10</v>
      </c>
      <c r="N33" s="276">
        <v>10</v>
      </c>
      <c r="O33" s="276">
        <v>5</v>
      </c>
      <c r="P33" s="276">
        <v>5</v>
      </c>
      <c r="Q33" s="276">
        <v>5</v>
      </c>
      <c r="R33" s="291">
        <v>390</v>
      </c>
      <c r="S33" s="291">
        <v>390</v>
      </c>
      <c r="T33" s="291">
        <v>390</v>
      </c>
      <c r="U33" s="291">
        <v>390</v>
      </c>
      <c r="V33" s="288">
        <f t="shared" si="0"/>
        <v>12.333333333333334</v>
      </c>
      <c r="W33" s="288">
        <f t="shared" si="1"/>
        <v>1.6666666666666667</v>
      </c>
      <c r="X33" s="288">
        <f t="shared" si="2"/>
        <v>10</v>
      </c>
      <c r="Y33" s="289">
        <f t="shared" si="3"/>
        <v>5</v>
      </c>
      <c r="Z33" s="898"/>
      <c r="AA33" s="879"/>
      <c r="AB33" s="879"/>
      <c r="AC33" s="879"/>
      <c r="AD33" s="879"/>
      <c r="AE33" s="879"/>
      <c r="AF33" s="879"/>
      <c r="AG33" s="879"/>
      <c r="AH33" s="879"/>
      <c r="AI33" s="883"/>
      <c r="AJ33" s="883"/>
    </row>
    <row r="34" spans="1:36" ht="18.75" x14ac:dyDescent="0.25">
      <c r="A34" s="886"/>
      <c r="B34" s="889"/>
      <c r="C34" s="922"/>
      <c r="D34" s="922"/>
      <c r="E34" s="280" t="s">
        <v>500</v>
      </c>
      <c r="F34" s="280">
        <v>22</v>
      </c>
      <c r="G34" s="280">
        <v>23</v>
      </c>
      <c r="H34" s="280">
        <v>22</v>
      </c>
      <c r="I34" s="280">
        <v>30</v>
      </c>
      <c r="J34" s="280">
        <v>26</v>
      </c>
      <c r="K34" s="280">
        <v>25</v>
      </c>
      <c r="L34" s="280">
        <v>20</v>
      </c>
      <c r="M34" s="280">
        <v>20</v>
      </c>
      <c r="N34" s="280">
        <v>20</v>
      </c>
      <c r="O34" s="280">
        <v>25</v>
      </c>
      <c r="P34" s="280">
        <v>25</v>
      </c>
      <c r="Q34" s="280">
        <v>25</v>
      </c>
      <c r="R34" s="290">
        <v>390</v>
      </c>
      <c r="S34" s="290">
        <v>390</v>
      </c>
      <c r="T34" s="290">
        <v>390</v>
      </c>
      <c r="U34" s="290">
        <v>390</v>
      </c>
      <c r="V34" s="288">
        <f t="shared" si="0"/>
        <v>22.333333333333332</v>
      </c>
      <c r="W34" s="288">
        <f t="shared" si="1"/>
        <v>27</v>
      </c>
      <c r="X34" s="288">
        <f t="shared" si="2"/>
        <v>20</v>
      </c>
      <c r="Y34" s="289">
        <f t="shared" si="3"/>
        <v>25</v>
      </c>
      <c r="Z34" s="898"/>
      <c r="AA34" s="879"/>
      <c r="AB34" s="879"/>
      <c r="AC34" s="879"/>
      <c r="AD34" s="879"/>
      <c r="AE34" s="879"/>
      <c r="AF34" s="879"/>
      <c r="AG34" s="879"/>
      <c r="AH34" s="879"/>
      <c r="AI34" s="883"/>
      <c r="AJ34" s="883"/>
    </row>
    <row r="35" spans="1:36" ht="18.75" x14ac:dyDescent="0.25">
      <c r="A35" s="886"/>
      <c r="B35" s="889"/>
      <c r="C35" s="922"/>
      <c r="D35" s="922"/>
      <c r="E35" s="276" t="s">
        <v>501</v>
      </c>
      <c r="F35" s="276">
        <v>5</v>
      </c>
      <c r="G35" s="276">
        <v>5</v>
      </c>
      <c r="H35" s="276">
        <v>5</v>
      </c>
      <c r="I35" s="276">
        <v>0</v>
      </c>
      <c r="J35" s="276">
        <v>0</v>
      </c>
      <c r="K35" s="276">
        <v>0</v>
      </c>
      <c r="L35" s="276">
        <v>5</v>
      </c>
      <c r="M35" s="276">
        <v>5</v>
      </c>
      <c r="N35" s="276">
        <v>5</v>
      </c>
      <c r="O35" s="276">
        <v>5</v>
      </c>
      <c r="P35" s="276">
        <v>5</v>
      </c>
      <c r="Q35" s="276">
        <v>5</v>
      </c>
      <c r="R35" s="291">
        <v>390</v>
      </c>
      <c r="S35" s="291">
        <v>390</v>
      </c>
      <c r="T35" s="291">
        <v>390</v>
      </c>
      <c r="U35" s="291">
        <v>390</v>
      </c>
      <c r="V35" s="288">
        <f t="shared" si="0"/>
        <v>5</v>
      </c>
      <c r="W35" s="288">
        <f t="shared" si="1"/>
        <v>0</v>
      </c>
      <c r="X35" s="288">
        <f t="shared" si="2"/>
        <v>5</v>
      </c>
      <c r="Y35" s="289">
        <f t="shared" si="3"/>
        <v>5</v>
      </c>
      <c r="Z35" s="898"/>
      <c r="AA35" s="879"/>
      <c r="AB35" s="879"/>
      <c r="AC35" s="879"/>
      <c r="AD35" s="879"/>
      <c r="AE35" s="879"/>
      <c r="AF35" s="879"/>
      <c r="AG35" s="879"/>
      <c r="AH35" s="879"/>
      <c r="AI35" s="883"/>
      <c r="AJ35" s="883"/>
    </row>
    <row r="36" spans="1:36" ht="18.75" x14ac:dyDescent="0.25">
      <c r="A36" s="886"/>
      <c r="B36" s="889"/>
      <c r="C36" s="922"/>
      <c r="D36" s="922"/>
      <c r="E36" s="280" t="s">
        <v>502</v>
      </c>
      <c r="F36" s="280">
        <v>2</v>
      </c>
      <c r="G36" s="280">
        <v>2</v>
      </c>
      <c r="H36" s="280">
        <v>2</v>
      </c>
      <c r="I36" s="280">
        <v>2</v>
      </c>
      <c r="J36" s="280">
        <v>2</v>
      </c>
      <c r="K36" s="280">
        <v>2</v>
      </c>
      <c r="L36" s="280">
        <v>0</v>
      </c>
      <c r="M36" s="280">
        <v>0</v>
      </c>
      <c r="N36" s="280">
        <v>0</v>
      </c>
      <c r="O36" s="280">
        <v>0</v>
      </c>
      <c r="P36" s="280">
        <v>0</v>
      </c>
      <c r="Q36" s="280">
        <v>0</v>
      </c>
      <c r="R36" s="290">
        <v>390</v>
      </c>
      <c r="S36" s="290">
        <v>390</v>
      </c>
      <c r="T36" s="290">
        <v>0</v>
      </c>
      <c r="U36" s="290">
        <v>0</v>
      </c>
      <c r="V36" s="288">
        <f t="shared" si="0"/>
        <v>2</v>
      </c>
      <c r="W36" s="288">
        <f t="shared" si="1"/>
        <v>2</v>
      </c>
      <c r="X36" s="288">
        <f t="shared" si="2"/>
        <v>0</v>
      </c>
      <c r="Y36" s="289">
        <f t="shared" si="3"/>
        <v>0</v>
      </c>
      <c r="Z36" s="898"/>
      <c r="AA36" s="879"/>
      <c r="AB36" s="879"/>
      <c r="AC36" s="879"/>
      <c r="AD36" s="879"/>
      <c r="AE36" s="879"/>
      <c r="AF36" s="879"/>
      <c r="AG36" s="879"/>
      <c r="AH36" s="879"/>
      <c r="AI36" s="883"/>
      <c r="AJ36" s="883"/>
    </row>
    <row r="37" spans="1:36" ht="18.75" x14ac:dyDescent="0.25">
      <c r="A37" s="886"/>
      <c r="B37" s="889"/>
      <c r="C37" s="922"/>
      <c r="D37" s="922"/>
      <c r="E37" s="276" t="s">
        <v>503</v>
      </c>
      <c r="F37" s="276">
        <v>32</v>
      </c>
      <c r="G37" s="276">
        <v>35</v>
      </c>
      <c r="H37" s="276">
        <v>37</v>
      </c>
      <c r="I37" s="276">
        <v>40</v>
      </c>
      <c r="J37" s="276">
        <v>41</v>
      </c>
      <c r="K37" s="276">
        <v>42</v>
      </c>
      <c r="L37" s="276">
        <v>35</v>
      </c>
      <c r="M37" s="276">
        <v>35</v>
      </c>
      <c r="N37" s="276">
        <v>35</v>
      </c>
      <c r="O37" s="276">
        <v>50</v>
      </c>
      <c r="P37" s="276">
        <v>50</v>
      </c>
      <c r="Q37" s="276">
        <v>50</v>
      </c>
      <c r="R37" s="291">
        <v>390</v>
      </c>
      <c r="S37" s="291">
        <v>390</v>
      </c>
      <c r="T37" s="291">
        <v>390</v>
      </c>
      <c r="U37" s="291">
        <v>390</v>
      </c>
      <c r="V37" s="288">
        <f t="shared" si="0"/>
        <v>34.666666666666664</v>
      </c>
      <c r="W37" s="288">
        <f t="shared" si="1"/>
        <v>41</v>
      </c>
      <c r="X37" s="288">
        <f t="shared" si="2"/>
        <v>35</v>
      </c>
      <c r="Y37" s="289">
        <f t="shared" si="3"/>
        <v>50</v>
      </c>
      <c r="Z37" s="898"/>
      <c r="AA37" s="879"/>
      <c r="AB37" s="879"/>
      <c r="AC37" s="879"/>
      <c r="AD37" s="879"/>
      <c r="AE37" s="879"/>
      <c r="AF37" s="879"/>
      <c r="AG37" s="879"/>
      <c r="AH37" s="879"/>
      <c r="AI37" s="883"/>
      <c r="AJ37" s="883"/>
    </row>
    <row r="38" spans="1:36" ht="18.75" x14ac:dyDescent="0.25">
      <c r="A38" s="886"/>
      <c r="B38" s="889"/>
      <c r="C38" s="922"/>
      <c r="D38" s="922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92"/>
      <c r="S38" s="292"/>
      <c r="T38" s="292"/>
      <c r="U38" s="292"/>
      <c r="V38" s="288">
        <f t="shared" si="0"/>
        <v>0</v>
      </c>
      <c r="W38" s="288">
        <f t="shared" si="1"/>
        <v>0</v>
      </c>
      <c r="X38" s="288">
        <f t="shared" si="2"/>
        <v>0</v>
      </c>
      <c r="Y38" s="289">
        <f t="shared" si="3"/>
        <v>0</v>
      </c>
      <c r="Z38" s="898"/>
      <c r="AA38" s="879"/>
      <c r="AB38" s="879"/>
      <c r="AC38" s="879"/>
      <c r="AD38" s="879"/>
      <c r="AE38" s="879"/>
      <c r="AF38" s="879"/>
      <c r="AG38" s="879"/>
      <c r="AH38" s="879"/>
      <c r="AI38" s="883"/>
      <c r="AJ38" s="883"/>
    </row>
    <row r="39" spans="1:36" ht="19.5" thickBot="1" x14ac:dyDescent="0.3">
      <c r="A39" s="887"/>
      <c r="B39" s="890"/>
      <c r="C39" s="923"/>
      <c r="D39" s="923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93"/>
      <c r="S39" s="293"/>
      <c r="T39" s="293"/>
      <c r="U39" s="293"/>
      <c r="V39" s="294">
        <f t="shared" si="0"/>
        <v>0</v>
      </c>
      <c r="W39" s="294">
        <f t="shared" si="1"/>
        <v>0</v>
      </c>
      <c r="X39" s="294">
        <f t="shared" si="2"/>
        <v>0</v>
      </c>
      <c r="Y39" s="295">
        <f t="shared" si="3"/>
        <v>0</v>
      </c>
      <c r="Z39" s="899"/>
      <c r="AA39" s="880"/>
      <c r="AB39" s="880"/>
      <c r="AC39" s="880"/>
      <c r="AD39" s="880"/>
      <c r="AE39" s="880"/>
      <c r="AF39" s="880"/>
      <c r="AG39" s="880"/>
      <c r="AH39" s="880"/>
      <c r="AI39" s="884"/>
      <c r="AJ39" s="884"/>
    </row>
    <row r="40" spans="1:36" ht="15.75" x14ac:dyDescent="0.25">
      <c r="A40" s="885">
        <v>4</v>
      </c>
      <c r="B40" s="888" t="s">
        <v>147</v>
      </c>
      <c r="C40" s="921" t="s">
        <v>504</v>
      </c>
      <c r="D40" s="921">
        <f>(250+250)*0.9</f>
        <v>450</v>
      </c>
      <c r="E40" s="273" t="s">
        <v>505</v>
      </c>
      <c r="F40" s="273">
        <v>12</v>
      </c>
      <c r="G40" s="273">
        <v>12</v>
      </c>
      <c r="H40" s="273">
        <v>12</v>
      </c>
      <c r="I40" s="273">
        <v>2</v>
      </c>
      <c r="J40" s="273">
        <v>1</v>
      </c>
      <c r="K40" s="273">
        <v>1</v>
      </c>
      <c r="L40" s="273">
        <v>10</v>
      </c>
      <c r="M40" s="273">
        <v>10</v>
      </c>
      <c r="N40" s="273">
        <v>10</v>
      </c>
      <c r="O40" s="273">
        <v>5</v>
      </c>
      <c r="P40" s="273">
        <v>5</v>
      </c>
      <c r="Q40" s="273">
        <v>5</v>
      </c>
      <c r="R40" s="273">
        <v>390</v>
      </c>
      <c r="S40" s="273">
        <v>390</v>
      </c>
      <c r="T40" s="273">
        <v>390</v>
      </c>
      <c r="U40" s="273">
        <v>390</v>
      </c>
      <c r="V40" s="274">
        <f t="shared" si="0"/>
        <v>12</v>
      </c>
      <c r="W40" s="274">
        <f t="shared" si="1"/>
        <v>1.3333333333333333</v>
      </c>
      <c r="X40" s="274">
        <f t="shared" si="2"/>
        <v>10</v>
      </c>
      <c r="Y40" s="275">
        <f t="shared" si="3"/>
        <v>5</v>
      </c>
      <c r="Z40" s="1006">
        <f>SUM(V40:V47)</f>
        <v>113.99999999999999</v>
      </c>
      <c r="AA40" s="1003">
        <f>SUM(W40:W47)</f>
        <v>108.66666666666667</v>
      </c>
      <c r="AB40" s="1003">
        <f>SUM(X40:X47)</f>
        <v>120</v>
      </c>
      <c r="AC40" s="1003">
        <f>SUM(Y40:Y47)</f>
        <v>150</v>
      </c>
      <c r="AD40" s="1000">
        <f t="shared" ref="AD40" si="9">Z40*0.38*0.9*SQRT(3)</f>
        <v>67.529196885495367</v>
      </c>
      <c r="AE40" s="1000">
        <f t="shared" si="4"/>
        <v>64.369936212489748</v>
      </c>
      <c r="AF40" s="1000">
        <f t="shared" si="4"/>
        <v>71.083365142626718</v>
      </c>
      <c r="AG40" s="1000">
        <f t="shared" si="4"/>
        <v>88.854206428283405</v>
      </c>
      <c r="AH40" s="1003">
        <f>MAX(Z40:AC47)</f>
        <v>150</v>
      </c>
      <c r="AI40" s="1004">
        <f t="shared" ref="AI40" si="10">AH40*0.38*0.9*SQRT(3)</f>
        <v>88.854206428283405</v>
      </c>
      <c r="AJ40" s="1004">
        <f>D40-AI40</f>
        <v>361.14579357171658</v>
      </c>
    </row>
    <row r="41" spans="1:36" ht="15.75" x14ac:dyDescent="0.25">
      <c r="A41" s="886"/>
      <c r="B41" s="889"/>
      <c r="C41" s="922"/>
      <c r="D41" s="922"/>
      <c r="E41" s="276" t="s">
        <v>506</v>
      </c>
      <c r="F41" s="276">
        <v>11</v>
      </c>
      <c r="G41" s="276">
        <v>9</v>
      </c>
      <c r="H41" s="276">
        <v>10</v>
      </c>
      <c r="I41" s="276">
        <v>2</v>
      </c>
      <c r="J41" s="276">
        <v>1</v>
      </c>
      <c r="K41" s="276">
        <v>2</v>
      </c>
      <c r="L41" s="276">
        <v>10</v>
      </c>
      <c r="M41" s="276">
        <v>10</v>
      </c>
      <c r="N41" s="276">
        <v>10</v>
      </c>
      <c r="O41" s="276">
        <v>5</v>
      </c>
      <c r="P41" s="276">
        <v>5</v>
      </c>
      <c r="Q41" s="276">
        <v>5</v>
      </c>
      <c r="R41" s="277">
        <v>390</v>
      </c>
      <c r="S41" s="277">
        <v>390</v>
      </c>
      <c r="T41" s="277">
        <v>390</v>
      </c>
      <c r="U41" s="277">
        <v>390</v>
      </c>
      <c r="V41" s="278">
        <f t="shared" si="0"/>
        <v>10</v>
      </c>
      <c r="W41" s="278">
        <f t="shared" si="1"/>
        <v>1.6666666666666667</v>
      </c>
      <c r="X41" s="278">
        <f t="shared" si="2"/>
        <v>10</v>
      </c>
      <c r="Y41" s="279">
        <f t="shared" si="3"/>
        <v>5</v>
      </c>
      <c r="Z41" s="1007"/>
      <c r="AA41" s="1001"/>
      <c r="AB41" s="1001"/>
      <c r="AC41" s="1001"/>
      <c r="AD41" s="1001"/>
      <c r="AE41" s="1001"/>
      <c r="AF41" s="1001"/>
      <c r="AG41" s="1001"/>
      <c r="AH41" s="1001"/>
      <c r="AI41" s="1009"/>
      <c r="AJ41" s="1009"/>
    </row>
    <row r="42" spans="1:36" ht="15.75" x14ac:dyDescent="0.25">
      <c r="A42" s="886"/>
      <c r="B42" s="889"/>
      <c r="C42" s="922"/>
      <c r="D42" s="922"/>
      <c r="E42" s="280" t="s">
        <v>507</v>
      </c>
      <c r="F42" s="280">
        <v>1</v>
      </c>
      <c r="G42" s="280">
        <v>1</v>
      </c>
      <c r="H42" s="280">
        <v>1</v>
      </c>
      <c r="I42" s="280">
        <v>2</v>
      </c>
      <c r="J42" s="280">
        <v>2</v>
      </c>
      <c r="K42" s="280">
        <v>2</v>
      </c>
      <c r="L42" s="280">
        <v>5</v>
      </c>
      <c r="M42" s="280">
        <v>5</v>
      </c>
      <c r="N42" s="280">
        <v>5</v>
      </c>
      <c r="O42" s="280">
        <v>10</v>
      </c>
      <c r="P42" s="280">
        <v>10</v>
      </c>
      <c r="Q42" s="280">
        <v>10</v>
      </c>
      <c r="R42" s="280">
        <v>390</v>
      </c>
      <c r="S42" s="280">
        <v>390</v>
      </c>
      <c r="T42" s="280">
        <v>390</v>
      </c>
      <c r="U42" s="280">
        <v>390</v>
      </c>
      <c r="V42" s="278">
        <f t="shared" si="0"/>
        <v>1</v>
      </c>
      <c r="W42" s="278">
        <f t="shared" si="1"/>
        <v>2</v>
      </c>
      <c r="X42" s="278">
        <f t="shared" si="2"/>
        <v>5</v>
      </c>
      <c r="Y42" s="279">
        <f t="shared" si="3"/>
        <v>10</v>
      </c>
      <c r="Z42" s="1007"/>
      <c r="AA42" s="1001"/>
      <c r="AB42" s="1001"/>
      <c r="AC42" s="1001"/>
      <c r="AD42" s="1001"/>
      <c r="AE42" s="1001"/>
      <c r="AF42" s="1001"/>
      <c r="AG42" s="1001"/>
      <c r="AH42" s="1001"/>
      <c r="AI42" s="1009"/>
      <c r="AJ42" s="1009"/>
    </row>
    <row r="43" spans="1:36" ht="31.5" x14ac:dyDescent="0.25">
      <c r="A43" s="886"/>
      <c r="B43" s="889"/>
      <c r="C43" s="922"/>
      <c r="D43" s="922"/>
      <c r="E43" s="276" t="s">
        <v>508</v>
      </c>
      <c r="F43" s="276">
        <v>28</v>
      </c>
      <c r="G43" s="276">
        <v>30</v>
      </c>
      <c r="H43" s="276">
        <v>29</v>
      </c>
      <c r="I43" s="276">
        <v>34</v>
      </c>
      <c r="J43" s="276">
        <v>32</v>
      </c>
      <c r="K43" s="276">
        <v>36</v>
      </c>
      <c r="L43" s="276">
        <v>35</v>
      </c>
      <c r="M43" s="276">
        <v>35</v>
      </c>
      <c r="N43" s="276">
        <v>35</v>
      </c>
      <c r="O43" s="276">
        <v>50</v>
      </c>
      <c r="P43" s="276">
        <v>50</v>
      </c>
      <c r="Q43" s="276">
        <v>50</v>
      </c>
      <c r="R43" s="277">
        <v>390</v>
      </c>
      <c r="S43" s="277">
        <v>390</v>
      </c>
      <c r="T43" s="277">
        <v>390</v>
      </c>
      <c r="U43" s="277">
        <v>390</v>
      </c>
      <c r="V43" s="278">
        <f t="shared" si="0"/>
        <v>29</v>
      </c>
      <c r="W43" s="278">
        <f t="shared" si="1"/>
        <v>34</v>
      </c>
      <c r="X43" s="278">
        <f t="shared" si="2"/>
        <v>35</v>
      </c>
      <c r="Y43" s="279">
        <f t="shared" si="3"/>
        <v>50</v>
      </c>
      <c r="Z43" s="1007"/>
      <c r="AA43" s="1001"/>
      <c r="AB43" s="1001"/>
      <c r="AC43" s="1001"/>
      <c r="AD43" s="1001"/>
      <c r="AE43" s="1001"/>
      <c r="AF43" s="1001"/>
      <c r="AG43" s="1001"/>
      <c r="AH43" s="1001"/>
      <c r="AI43" s="1009"/>
      <c r="AJ43" s="1009"/>
    </row>
    <row r="44" spans="1:36" ht="15.75" x14ac:dyDescent="0.25">
      <c r="A44" s="886"/>
      <c r="B44" s="889"/>
      <c r="C44" s="922"/>
      <c r="D44" s="922"/>
      <c r="E44" s="280" t="s">
        <v>494</v>
      </c>
      <c r="F44" s="280">
        <v>30</v>
      </c>
      <c r="G44" s="280">
        <v>32</v>
      </c>
      <c r="H44" s="280">
        <v>32</v>
      </c>
      <c r="I44" s="280">
        <v>32</v>
      </c>
      <c r="J44" s="280">
        <v>33</v>
      </c>
      <c r="K44" s="280">
        <v>34</v>
      </c>
      <c r="L44" s="280">
        <v>40</v>
      </c>
      <c r="M44" s="280">
        <v>40</v>
      </c>
      <c r="N44" s="280">
        <v>40</v>
      </c>
      <c r="O44" s="280">
        <v>50</v>
      </c>
      <c r="P44" s="280">
        <v>50</v>
      </c>
      <c r="Q44" s="280">
        <v>50</v>
      </c>
      <c r="R44" s="280">
        <v>390</v>
      </c>
      <c r="S44" s="280">
        <v>390</v>
      </c>
      <c r="T44" s="280">
        <v>390</v>
      </c>
      <c r="U44" s="280">
        <v>390</v>
      </c>
      <c r="V44" s="278">
        <f t="shared" si="0"/>
        <v>31.333333333333332</v>
      </c>
      <c r="W44" s="278">
        <f t="shared" si="1"/>
        <v>33</v>
      </c>
      <c r="X44" s="278">
        <f t="shared" si="2"/>
        <v>40</v>
      </c>
      <c r="Y44" s="279">
        <f t="shared" si="3"/>
        <v>50</v>
      </c>
      <c r="Z44" s="1007"/>
      <c r="AA44" s="1001"/>
      <c r="AB44" s="1001"/>
      <c r="AC44" s="1001"/>
      <c r="AD44" s="1001"/>
      <c r="AE44" s="1001"/>
      <c r="AF44" s="1001"/>
      <c r="AG44" s="1001"/>
      <c r="AH44" s="1001"/>
      <c r="AI44" s="1009"/>
      <c r="AJ44" s="1009"/>
    </row>
    <row r="45" spans="1:36" ht="15.75" x14ac:dyDescent="0.25">
      <c r="A45" s="886"/>
      <c r="B45" s="889"/>
      <c r="C45" s="922"/>
      <c r="D45" s="922"/>
      <c r="E45" s="276" t="s">
        <v>509</v>
      </c>
      <c r="F45" s="276">
        <v>12</v>
      </c>
      <c r="G45" s="276">
        <v>11</v>
      </c>
      <c r="H45" s="276">
        <v>11</v>
      </c>
      <c r="I45" s="276">
        <v>12</v>
      </c>
      <c r="J45" s="276">
        <v>12</v>
      </c>
      <c r="K45" s="276">
        <v>12</v>
      </c>
      <c r="L45" s="276">
        <v>5</v>
      </c>
      <c r="M45" s="276">
        <v>5</v>
      </c>
      <c r="N45" s="276">
        <v>5</v>
      </c>
      <c r="O45" s="276">
        <v>5</v>
      </c>
      <c r="P45" s="276">
        <v>5</v>
      </c>
      <c r="Q45" s="276">
        <v>5</v>
      </c>
      <c r="R45" s="277">
        <v>390</v>
      </c>
      <c r="S45" s="277">
        <v>390</v>
      </c>
      <c r="T45" s="277">
        <v>390</v>
      </c>
      <c r="U45" s="277">
        <v>390</v>
      </c>
      <c r="V45" s="278">
        <f t="shared" si="0"/>
        <v>11.333333333333334</v>
      </c>
      <c r="W45" s="278">
        <f t="shared" si="1"/>
        <v>12</v>
      </c>
      <c r="X45" s="278">
        <f t="shared" si="2"/>
        <v>5</v>
      </c>
      <c r="Y45" s="279">
        <f t="shared" si="3"/>
        <v>5</v>
      </c>
      <c r="Z45" s="1007"/>
      <c r="AA45" s="1001"/>
      <c r="AB45" s="1001"/>
      <c r="AC45" s="1001"/>
      <c r="AD45" s="1001"/>
      <c r="AE45" s="1001"/>
      <c r="AF45" s="1001"/>
      <c r="AG45" s="1001"/>
      <c r="AH45" s="1001"/>
      <c r="AI45" s="1009"/>
      <c r="AJ45" s="1009"/>
    </row>
    <row r="46" spans="1:36" ht="15.75" x14ac:dyDescent="0.25">
      <c r="A46" s="886"/>
      <c r="B46" s="889"/>
      <c r="C46" s="922"/>
      <c r="D46" s="922"/>
      <c r="E46" s="280" t="s">
        <v>510</v>
      </c>
      <c r="F46" s="280">
        <v>20</v>
      </c>
      <c r="G46" s="280">
        <v>20</v>
      </c>
      <c r="H46" s="280">
        <v>18</v>
      </c>
      <c r="I46" s="280">
        <v>24</v>
      </c>
      <c r="J46" s="280">
        <v>24</v>
      </c>
      <c r="K46" s="280">
        <v>26</v>
      </c>
      <c r="L46" s="280">
        <v>15</v>
      </c>
      <c r="M46" s="280">
        <v>15</v>
      </c>
      <c r="N46" s="280">
        <v>15</v>
      </c>
      <c r="O46" s="280">
        <v>25</v>
      </c>
      <c r="P46" s="280">
        <v>25</v>
      </c>
      <c r="Q46" s="280">
        <v>25</v>
      </c>
      <c r="R46" s="281">
        <v>390</v>
      </c>
      <c r="S46" s="281">
        <v>390</v>
      </c>
      <c r="T46" s="281">
        <v>390</v>
      </c>
      <c r="U46" s="281">
        <v>390</v>
      </c>
      <c r="V46" s="278">
        <f t="shared" si="0"/>
        <v>19.333333333333332</v>
      </c>
      <c r="W46" s="278">
        <f t="shared" si="1"/>
        <v>24.666666666666668</v>
      </c>
      <c r="X46" s="278">
        <f t="shared" si="2"/>
        <v>15</v>
      </c>
      <c r="Y46" s="279">
        <f t="shared" si="3"/>
        <v>25</v>
      </c>
      <c r="Z46" s="1007"/>
      <c r="AA46" s="1001"/>
      <c r="AB46" s="1001"/>
      <c r="AC46" s="1001"/>
      <c r="AD46" s="1001"/>
      <c r="AE46" s="1001"/>
      <c r="AF46" s="1001"/>
      <c r="AG46" s="1001"/>
      <c r="AH46" s="1001"/>
      <c r="AI46" s="1009"/>
      <c r="AJ46" s="1009"/>
    </row>
    <row r="47" spans="1:36" ht="16.5" thickBot="1" x14ac:dyDescent="0.3">
      <c r="A47" s="887"/>
      <c r="B47" s="890"/>
      <c r="C47" s="923"/>
      <c r="D47" s="923"/>
      <c r="E47" s="282" t="s">
        <v>1047</v>
      </c>
      <c r="F47" s="282"/>
      <c r="G47" s="282"/>
      <c r="H47" s="282"/>
      <c r="I47" s="282"/>
      <c r="J47" s="282"/>
      <c r="K47" s="282"/>
      <c r="L47" s="282">
        <v>0</v>
      </c>
      <c r="M47" s="282">
        <v>0</v>
      </c>
      <c r="N47" s="282">
        <v>0</v>
      </c>
      <c r="O47" s="282">
        <v>0</v>
      </c>
      <c r="P47" s="282">
        <v>0</v>
      </c>
      <c r="Q47" s="282">
        <v>0</v>
      </c>
      <c r="R47" s="283"/>
      <c r="S47" s="283"/>
      <c r="T47" s="283"/>
      <c r="U47" s="283"/>
      <c r="V47" s="284">
        <f t="shared" si="0"/>
        <v>0</v>
      </c>
      <c r="W47" s="284">
        <f t="shared" si="1"/>
        <v>0</v>
      </c>
      <c r="X47" s="284">
        <f t="shared" si="2"/>
        <v>0</v>
      </c>
      <c r="Y47" s="285">
        <f t="shared" si="3"/>
        <v>0</v>
      </c>
      <c r="Z47" s="1008"/>
      <c r="AA47" s="1002"/>
      <c r="AB47" s="1002"/>
      <c r="AC47" s="1002"/>
      <c r="AD47" s="1002"/>
      <c r="AE47" s="1002"/>
      <c r="AF47" s="1002"/>
      <c r="AG47" s="1002"/>
      <c r="AH47" s="1002"/>
      <c r="AI47" s="1005"/>
      <c r="AJ47" s="1005"/>
    </row>
    <row r="48" spans="1:36" ht="15.75" x14ac:dyDescent="0.25">
      <c r="A48" s="885">
        <v>5</v>
      </c>
      <c r="B48" s="888" t="s">
        <v>74</v>
      </c>
      <c r="C48" s="900" t="s">
        <v>88</v>
      </c>
      <c r="D48" s="900">
        <f>160*0.9</f>
        <v>144</v>
      </c>
      <c r="E48" s="273" t="s">
        <v>511</v>
      </c>
      <c r="F48" s="273">
        <v>3.5</v>
      </c>
      <c r="G48" s="273">
        <v>3.5</v>
      </c>
      <c r="H48" s="273">
        <v>3.5</v>
      </c>
      <c r="I48" s="273">
        <v>3.5</v>
      </c>
      <c r="J48" s="273">
        <v>3.5</v>
      </c>
      <c r="K48" s="273">
        <v>3.5</v>
      </c>
      <c r="L48" s="273">
        <v>2</v>
      </c>
      <c r="M48" s="273">
        <v>2</v>
      </c>
      <c r="N48" s="273">
        <v>2</v>
      </c>
      <c r="O48" s="273">
        <v>2</v>
      </c>
      <c r="P48" s="273">
        <v>2</v>
      </c>
      <c r="Q48" s="273">
        <v>2</v>
      </c>
      <c r="R48" s="273">
        <v>390</v>
      </c>
      <c r="S48" s="273">
        <v>390</v>
      </c>
      <c r="T48" s="273">
        <v>390</v>
      </c>
      <c r="U48" s="273">
        <v>390</v>
      </c>
      <c r="V48" s="274">
        <f t="shared" si="0"/>
        <v>3.5</v>
      </c>
      <c r="W48" s="274">
        <f t="shared" si="1"/>
        <v>3.5</v>
      </c>
      <c r="X48" s="274">
        <f t="shared" si="2"/>
        <v>2</v>
      </c>
      <c r="Y48" s="275">
        <f t="shared" si="3"/>
        <v>2</v>
      </c>
      <c r="Z48" s="1006">
        <f>SUM(V48:V52)</f>
        <v>39.5</v>
      </c>
      <c r="AA48" s="1003">
        <f>SUM(W48:W52)</f>
        <v>43.166666666666671</v>
      </c>
      <c r="AB48" s="1003">
        <f>SUM(X48:X52)</f>
        <v>27</v>
      </c>
      <c r="AC48" s="1003">
        <f>SUM(Y48:Y52)</f>
        <v>42</v>
      </c>
      <c r="AD48" s="1000">
        <f t="shared" ref="AD48" si="11">Z48*0.38*0.9*SQRT(3)</f>
        <v>23.398274359447964</v>
      </c>
      <c r="AE48" s="1000">
        <f t="shared" si="4"/>
        <v>25.57026607213934</v>
      </c>
      <c r="AF48" s="1000">
        <f t="shared" si="4"/>
        <v>15.993757157091013</v>
      </c>
      <c r="AG48" s="1000">
        <f t="shared" si="4"/>
        <v>24.879177799919354</v>
      </c>
      <c r="AH48" s="1003">
        <f>MAX(Z48:AC52)</f>
        <v>43.166666666666671</v>
      </c>
      <c r="AI48" s="1004">
        <f t="shared" ref="AI48" si="12">AH48*0.38*0.9*SQRT(3)</f>
        <v>25.57026607213934</v>
      </c>
      <c r="AJ48" s="1004">
        <f>D48-AI48</f>
        <v>118.42973392786067</v>
      </c>
    </row>
    <row r="49" spans="1:36" ht="15.75" x14ac:dyDescent="0.25">
      <c r="A49" s="886"/>
      <c r="B49" s="889"/>
      <c r="C49" s="901"/>
      <c r="D49" s="901"/>
      <c r="E49" s="276" t="s">
        <v>512</v>
      </c>
      <c r="F49" s="276">
        <v>7</v>
      </c>
      <c r="G49" s="276">
        <v>7</v>
      </c>
      <c r="H49" s="276">
        <v>6</v>
      </c>
      <c r="I49" s="276">
        <v>8</v>
      </c>
      <c r="J49" s="276">
        <v>3</v>
      </c>
      <c r="K49" s="276">
        <v>6</v>
      </c>
      <c r="L49" s="276">
        <v>10</v>
      </c>
      <c r="M49" s="276">
        <v>10</v>
      </c>
      <c r="N49" s="276">
        <v>10</v>
      </c>
      <c r="O49" s="276">
        <v>15</v>
      </c>
      <c r="P49" s="276">
        <v>15</v>
      </c>
      <c r="Q49" s="276">
        <v>15</v>
      </c>
      <c r="R49" s="277">
        <v>390</v>
      </c>
      <c r="S49" s="277">
        <v>390</v>
      </c>
      <c r="T49" s="277">
        <v>390</v>
      </c>
      <c r="U49" s="277">
        <v>390</v>
      </c>
      <c r="V49" s="278">
        <f t="shared" si="0"/>
        <v>6.666666666666667</v>
      </c>
      <c r="W49" s="278">
        <f t="shared" si="1"/>
        <v>5.666666666666667</v>
      </c>
      <c r="X49" s="278">
        <f t="shared" si="2"/>
        <v>10</v>
      </c>
      <c r="Y49" s="279">
        <f t="shared" si="3"/>
        <v>15</v>
      </c>
      <c r="Z49" s="1007"/>
      <c r="AA49" s="1001"/>
      <c r="AB49" s="1001"/>
      <c r="AC49" s="1001"/>
      <c r="AD49" s="1001"/>
      <c r="AE49" s="1001"/>
      <c r="AF49" s="1001"/>
      <c r="AG49" s="1001"/>
      <c r="AH49" s="1001"/>
      <c r="AI49" s="1009"/>
      <c r="AJ49" s="1009"/>
    </row>
    <row r="50" spans="1:36" ht="15.75" x14ac:dyDescent="0.25">
      <c r="A50" s="886"/>
      <c r="B50" s="889"/>
      <c r="C50" s="901"/>
      <c r="D50" s="901"/>
      <c r="E50" s="280" t="s">
        <v>513</v>
      </c>
      <c r="F50" s="280">
        <v>29</v>
      </c>
      <c r="G50" s="280">
        <v>29</v>
      </c>
      <c r="H50" s="280">
        <v>30</v>
      </c>
      <c r="I50" s="280">
        <v>32</v>
      </c>
      <c r="J50" s="280">
        <v>34</v>
      </c>
      <c r="K50" s="280">
        <v>36</v>
      </c>
      <c r="L50" s="280">
        <v>15</v>
      </c>
      <c r="M50" s="280">
        <v>15</v>
      </c>
      <c r="N50" s="280">
        <v>15</v>
      </c>
      <c r="O50" s="280">
        <v>25</v>
      </c>
      <c r="P50" s="280">
        <v>25</v>
      </c>
      <c r="Q50" s="280">
        <v>25</v>
      </c>
      <c r="R50" s="280">
        <v>390</v>
      </c>
      <c r="S50" s="280">
        <v>390</v>
      </c>
      <c r="T50" s="280">
        <v>390</v>
      </c>
      <c r="U50" s="280">
        <v>390</v>
      </c>
      <c r="V50" s="278">
        <f t="shared" si="0"/>
        <v>29.333333333333332</v>
      </c>
      <c r="W50" s="278">
        <f t="shared" si="1"/>
        <v>34</v>
      </c>
      <c r="X50" s="278">
        <f t="shared" si="2"/>
        <v>15</v>
      </c>
      <c r="Y50" s="279">
        <f t="shared" si="3"/>
        <v>25</v>
      </c>
      <c r="Z50" s="1007"/>
      <c r="AA50" s="1001"/>
      <c r="AB50" s="1001"/>
      <c r="AC50" s="1001"/>
      <c r="AD50" s="1001"/>
      <c r="AE50" s="1001"/>
      <c r="AF50" s="1001"/>
      <c r="AG50" s="1001"/>
      <c r="AH50" s="1001"/>
      <c r="AI50" s="1009"/>
      <c r="AJ50" s="1009"/>
    </row>
    <row r="51" spans="1:36" ht="15.75" x14ac:dyDescent="0.25">
      <c r="A51" s="886"/>
      <c r="B51" s="889"/>
      <c r="C51" s="901"/>
      <c r="D51" s="901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1"/>
      <c r="S51" s="281"/>
      <c r="T51" s="281"/>
      <c r="U51" s="281"/>
      <c r="V51" s="278">
        <f t="shared" si="0"/>
        <v>0</v>
      </c>
      <c r="W51" s="278">
        <f t="shared" si="1"/>
        <v>0</v>
      </c>
      <c r="X51" s="278">
        <f t="shared" si="2"/>
        <v>0</v>
      </c>
      <c r="Y51" s="279">
        <f t="shared" si="3"/>
        <v>0</v>
      </c>
      <c r="Z51" s="1007"/>
      <c r="AA51" s="1001"/>
      <c r="AB51" s="1001"/>
      <c r="AC51" s="1001"/>
      <c r="AD51" s="1001"/>
      <c r="AE51" s="1001"/>
      <c r="AF51" s="1001"/>
      <c r="AG51" s="1001"/>
      <c r="AH51" s="1001"/>
      <c r="AI51" s="1009"/>
      <c r="AJ51" s="1009"/>
    </row>
    <row r="52" spans="1:36" ht="16.5" thickBot="1" x14ac:dyDescent="0.3">
      <c r="A52" s="887"/>
      <c r="B52" s="890"/>
      <c r="C52" s="902"/>
      <c r="D52" s="90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3"/>
      <c r="S52" s="283"/>
      <c r="T52" s="283"/>
      <c r="U52" s="283"/>
      <c r="V52" s="284">
        <f t="shared" si="0"/>
        <v>0</v>
      </c>
      <c r="W52" s="284">
        <f t="shared" si="1"/>
        <v>0</v>
      </c>
      <c r="X52" s="284">
        <f t="shared" si="2"/>
        <v>0</v>
      </c>
      <c r="Y52" s="285">
        <f t="shared" si="3"/>
        <v>0</v>
      </c>
      <c r="Z52" s="1008"/>
      <c r="AA52" s="1002"/>
      <c r="AB52" s="1002"/>
      <c r="AC52" s="1002"/>
      <c r="AD52" s="1002"/>
      <c r="AE52" s="1002"/>
      <c r="AF52" s="1002"/>
      <c r="AG52" s="1002"/>
      <c r="AH52" s="1002"/>
      <c r="AI52" s="1005"/>
      <c r="AJ52" s="1005"/>
    </row>
    <row r="53" spans="1:36" ht="15.75" x14ac:dyDescent="0.25">
      <c r="A53" s="885">
        <v>6</v>
      </c>
      <c r="B53" s="888" t="s">
        <v>156</v>
      </c>
      <c r="C53" s="921" t="s">
        <v>514</v>
      </c>
      <c r="D53" s="921">
        <f>(250+160)*0.9</f>
        <v>369</v>
      </c>
      <c r="E53" s="273" t="s">
        <v>515</v>
      </c>
      <c r="F53" s="273">
        <v>2</v>
      </c>
      <c r="G53" s="273">
        <v>2</v>
      </c>
      <c r="H53" s="273">
        <v>2</v>
      </c>
      <c r="I53" s="273">
        <v>2</v>
      </c>
      <c r="J53" s="273">
        <v>2</v>
      </c>
      <c r="K53" s="273">
        <v>2</v>
      </c>
      <c r="L53" s="273">
        <v>0.7</v>
      </c>
      <c r="M53" s="273">
        <v>0.7</v>
      </c>
      <c r="N53" s="273">
        <v>0.7</v>
      </c>
      <c r="O53" s="273">
        <v>1</v>
      </c>
      <c r="P53" s="273">
        <v>1</v>
      </c>
      <c r="Q53" s="273">
        <v>1</v>
      </c>
      <c r="R53" s="273">
        <v>390</v>
      </c>
      <c r="S53" s="273">
        <v>390</v>
      </c>
      <c r="T53" s="273">
        <v>390</v>
      </c>
      <c r="U53" s="273">
        <v>390</v>
      </c>
      <c r="V53" s="274">
        <f t="shared" si="0"/>
        <v>2</v>
      </c>
      <c r="W53" s="274">
        <f t="shared" si="1"/>
        <v>2</v>
      </c>
      <c r="X53" s="274">
        <f t="shared" si="2"/>
        <v>0.69999999999999984</v>
      </c>
      <c r="Y53" s="275">
        <f t="shared" si="3"/>
        <v>1</v>
      </c>
      <c r="Z53" s="1006">
        <f>SUM(V53:V60)</f>
        <v>112.66666666666666</v>
      </c>
      <c r="AA53" s="1003">
        <f>SUM(W53:W60)</f>
        <v>118.33333333333333</v>
      </c>
      <c r="AB53" s="1003">
        <f>SUM(X53:X60)</f>
        <v>133.19999999999999</v>
      </c>
      <c r="AC53" s="1003">
        <f>SUM(Y53:Y60)</f>
        <v>171.5</v>
      </c>
      <c r="AD53" s="1000">
        <f t="shared" ref="AD53:AG66" si="13">Z53*0.38*0.9*SQRT(3)</f>
        <v>66.739381717243987</v>
      </c>
      <c r="AE53" s="1000">
        <f t="shared" si="13"/>
        <v>70.096096182312465</v>
      </c>
      <c r="AF53" s="1000">
        <f t="shared" si="13"/>
        <v>78.902535308315663</v>
      </c>
      <c r="AG53" s="1000">
        <f t="shared" si="13"/>
        <v>101.58997601633736</v>
      </c>
      <c r="AH53" s="1003">
        <f>MAX(Z53:AC60)</f>
        <v>171.5</v>
      </c>
      <c r="AI53" s="1004">
        <f t="shared" ref="AI53" si="14">AH53*0.38*0.9*SQRT(3)</f>
        <v>101.58997601633736</v>
      </c>
      <c r="AJ53" s="1004">
        <f>D53-AI53</f>
        <v>267.41002398366265</v>
      </c>
    </row>
    <row r="54" spans="1:36" ht="15.75" x14ac:dyDescent="0.25">
      <c r="A54" s="886"/>
      <c r="B54" s="889"/>
      <c r="C54" s="922"/>
      <c r="D54" s="922"/>
      <c r="E54" s="276" t="s">
        <v>487</v>
      </c>
      <c r="F54" s="276">
        <v>0</v>
      </c>
      <c r="G54" s="276">
        <v>0</v>
      </c>
      <c r="H54" s="276">
        <v>0</v>
      </c>
      <c r="I54" s="276">
        <v>0</v>
      </c>
      <c r="J54" s="276">
        <v>0</v>
      </c>
      <c r="K54" s="276">
        <v>0</v>
      </c>
      <c r="L54" s="276">
        <v>4.2</v>
      </c>
      <c r="M54" s="276">
        <v>4.2</v>
      </c>
      <c r="N54" s="276">
        <v>4.2</v>
      </c>
      <c r="O54" s="276">
        <v>4.2</v>
      </c>
      <c r="P54" s="276">
        <v>4.2</v>
      </c>
      <c r="Q54" s="276">
        <v>4.2</v>
      </c>
      <c r="R54" s="277">
        <v>390</v>
      </c>
      <c r="S54" s="277">
        <v>390</v>
      </c>
      <c r="T54" s="277">
        <v>390</v>
      </c>
      <c r="U54" s="277">
        <v>390</v>
      </c>
      <c r="V54" s="278">
        <f t="shared" si="0"/>
        <v>0</v>
      </c>
      <c r="W54" s="278">
        <f t="shared" si="1"/>
        <v>0</v>
      </c>
      <c r="X54" s="278">
        <f t="shared" si="2"/>
        <v>4.2</v>
      </c>
      <c r="Y54" s="279">
        <f t="shared" si="3"/>
        <v>4.2</v>
      </c>
      <c r="Z54" s="1007"/>
      <c r="AA54" s="1001"/>
      <c r="AB54" s="1001"/>
      <c r="AC54" s="1001"/>
      <c r="AD54" s="1001"/>
      <c r="AE54" s="1001"/>
      <c r="AF54" s="1001"/>
      <c r="AG54" s="1001"/>
      <c r="AH54" s="1001"/>
      <c r="AI54" s="1009"/>
      <c r="AJ54" s="1009"/>
    </row>
    <row r="55" spans="1:36" ht="15.75" x14ac:dyDescent="0.25">
      <c r="A55" s="886"/>
      <c r="B55" s="889"/>
      <c r="C55" s="922"/>
      <c r="D55" s="922"/>
      <c r="E55" s="280" t="s">
        <v>516</v>
      </c>
      <c r="F55" s="280">
        <v>20</v>
      </c>
      <c r="G55" s="280">
        <v>20</v>
      </c>
      <c r="H55" s="280">
        <v>21</v>
      </c>
      <c r="I55" s="280">
        <v>22</v>
      </c>
      <c r="J55" s="280">
        <v>23</v>
      </c>
      <c r="K55" s="280">
        <v>23</v>
      </c>
      <c r="L55" s="280">
        <v>20</v>
      </c>
      <c r="M55" s="280">
        <v>20</v>
      </c>
      <c r="N55" s="280">
        <v>20</v>
      </c>
      <c r="O55" s="280">
        <v>25</v>
      </c>
      <c r="P55" s="280">
        <v>25</v>
      </c>
      <c r="Q55" s="280">
        <v>25</v>
      </c>
      <c r="R55" s="281">
        <v>390</v>
      </c>
      <c r="S55" s="281">
        <v>390</v>
      </c>
      <c r="T55" s="281">
        <v>390</v>
      </c>
      <c r="U55" s="281">
        <v>390</v>
      </c>
      <c r="V55" s="278">
        <f t="shared" si="0"/>
        <v>20.333333333333332</v>
      </c>
      <c r="W55" s="278">
        <f t="shared" si="1"/>
        <v>22.666666666666668</v>
      </c>
      <c r="X55" s="278">
        <f t="shared" si="2"/>
        <v>20</v>
      </c>
      <c r="Y55" s="279">
        <f t="shared" si="3"/>
        <v>25</v>
      </c>
      <c r="Z55" s="1007"/>
      <c r="AA55" s="1001"/>
      <c r="AB55" s="1001"/>
      <c r="AC55" s="1001"/>
      <c r="AD55" s="1001"/>
      <c r="AE55" s="1001"/>
      <c r="AF55" s="1001"/>
      <c r="AG55" s="1001"/>
      <c r="AH55" s="1001"/>
      <c r="AI55" s="1009"/>
      <c r="AJ55" s="1009"/>
    </row>
    <row r="56" spans="1:36" ht="15.75" x14ac:dyDescent="0.25">
      <c r="A56" s="886"/>
      <c r="B56" s="889"/>
      <c r="C56" s="922"/>
      <c r="D56" s="922"/>
      <c r="E56" s="276" t="s">
        <v>517</v>
      </c>
      <c r="F56" s="276">
        <v>15</v>
      </c>
      <c r="G56" s="276">
        <v>12</v>
      </c>
      <c r="H56" s="276">
        <v>16</v>
      </c>
      <c r="I56" s="276">
        <v>3</v>
      </c>
      <c r="J56" s="276">
        <v>5</v>
      </c>
      <c r="K56" s="276">
        <v>3</v>
      </c>
      <c r="L56" s="276">
        <v>8.3000000000000007</v>
      </c>
      <c r="M56" s="276">
        <v>8.3000000000000007</v>
      </c>
      <c r="N56" s="276">
        <v>8.3000000000000007</v>
      </c>
      <c r="O56" s="276">
        <v>8.3000000000000007</v>
      </c>
      <c r="P56" s="276">
        <v>8.3000000000000007</v>
      </c>
      <c r="Q56" s="276">
        <v>8.3000000000000007</v>
      </c>
      <c r="R56" s="277">
        <v>390</v>
      </c>
      <c r="S56" s="277">
        <v>390</v>
      </c>
      <c r="T56" s="277">
        <v>390</v>
      </c>
      <c r="U56" s="277">
        <v>390</v>
      </c>
      <c r="V56" s="278">
        <f t="shared" si="0"/>
        <v>14.333333333333334</v>
      </c>
      <c r="W56" s="278">
        <f t="shared" si="1"/>
        <v>3.6666666666666665</v>
      </c>
      <c r="X56" s="278">
        <f t="shared" si="2"/>
        <v>8.3000000000000007</v>
      </c>
      <c r="Y56" s="279">
        <f t="shared" si="3"/>
        <v>8.3000000000000007</v>
      </c>
      <c r="Z56" s="1007"/>
      <c r="AA56" s="1001"/>
      <c r="AB56" s="1001"/>
      <c r="AC56" s="1001"/>
      <c r="AD56" s="1001"/>
      <c r="AE56" s="1001"/>
      <c r="AF56" s="1001"/>
      <c r="AG56" s="1001"/>
      <c r="AH56" s="1001"/>
      <c r="AI56" s="1009"/>
      <c r="AJ56" s="1009"/>
    </row>
    <row r="57" spans="1:36" ht="15.75" x14ac:dyDescent="0.25">
      <c r="A57" s="886"/>
      <c r="B57" s="889"/>
      <c r="C57" s="922"/>
      <c r="D57" s="922"/>
      <c r="E57" s="280" t="s">
        <v>518</v>
      </c>
      <c r="F57" s="280">
        <v>21</v>
      </c>
      <c r="G57" s="280">
        <v>21</v>
      </c>
      <c r="H57" s="280">
        <v>22</v>
      </c>
      <c r="I57" s="280">
        <v>24</v>
      </c>
      <c r="J57" s="280">
        <v>25</v>
      </c>
      <c r="K57" s="280">
        <v>28</v>
      </c>
      <c r="L57" s="280">
        <v>30</v>
      </c>
      <c r="M57" s="280">
        <v>30</v>
      </c>
      <c r="N57" s="280">
        <v>30</v>
      </c>
      <c r="O57" s="280">
        <v>35</v>
      </c>
      <c r="P57" s="280">
        <v>35</v>
      </c>
      <c r="Q57" s="280">
        <v>35</v>
      </c>
      <c r="R57" s="281">
        <v>390</v>
      </c>
      <c r="S57" s="281">
        <v>390</v>
      </c>
      <c r="T57" s="281">
        <v>390</v>
      </c>
      <c r="U57" s="281">
        <v>390</v>
      </c>
      <c r="V57" s="278">
        <f t="shared" si="0"/>
        <v>21.333333333333332</v>
      </c>
      <c r="W57" s="278">
        <f t="shared" si="1"/>
        <v>25.666666666666668</v>
      </c>
      <c r="X57" s="278">
        <f t="shared" si="2"/>
        <v>30</v>
      </c>
      <c r="Y57" s="279">
        <f t="shared" si="3"/>
        <v>35</v>
      </c>
      <c r="Z57" s="1007"/>
      <c r="AA57" s="1001"/>
      <c r="AB57" s="1001"/>
      <c r="AC57" s="1001"/>
      <c r="AD57" s="1001"/>
      <c r="AE57" s="1001"/>
      <c r="AF57" s="1001"/>
      <c r="AG57" s="1001"/>
      <c r="AH57" s="1001"/>
      <c r="AI57" s="1009"/>
      <c r="AJ57" s="1009"/>
    </row>
    <row r="58" spans="1:36" ht="18" customHeight="1" x14ac:dyDescent="0.25">
      <c r="A58" s="886"/>
      <c r="B58" s="889"/>
      <c r="C58" s="922"/>
      <c r="D58" s="922"/>
      <c r="E58" s="276" t="s">
        <v>519</v>
      </c>
      <c r="F58" s="276">
        <v>17</v>
      </c>
      <c r="G58" s="276">
        <v>14</v>
      </c>
      <c r="H58" s="276">
        <v>15</v>
      </c>
      <c r="I58" s="276">
        <v>18</v>
      </c>
      <c r="J58" s="276">
        <v>18</v>
      </c>
      <c r="K58" s="276">
        <v>19</v>
      </c>
      <c r="L58" s="276">
        <v>25</v>
      </c>
      <c r="M58" s="276">
        <v>25</v>
      </c>
      <c r="N58" s="276">
        <v>25</v>
      </c>
      <c r="O58" s="276">
        <v>28</v>
      </c>
      <c r="P58" s="276">
        <v>28</v>
      </c>
      <c r="Q58" s="276">
        <v>28</v>
      </c>
      <c r="R58" s="277">
        <v>390</v>
      </c>
      <c r="S58" s="277">
        <v>390</v>
      </c>
      <c r="T58" s="277">
        <v>390</v>
      </c>
      <c r="U58" s="277">
        <v>390</v>
      </c>
      <c r="V58" s="278">
        <f t="shared" si="0"/>
        <v>15.333333333333334</v>
      </c>
      <c r="W58" s="278">
        <f t="shared" si="1"/>
        <v>18.333333333333332</v>
      </c>
      <c r="X58" s="278">
        <f t="shared" si="2"/>
        <v>25</v>
      </c>
      <c r="Y58" s="279">
        <f t="shared" si="3"/>
        <v>28</v>
      </c>
      <c r="Z58" s="1007"/>
      <c r="AA58" s="1001"/>
      <c r="AB58" s="1001"/>
      <c r="AC58" s="1001"/>
      <c r="AD58" s="1001"/>
      <c r="AE58" s="1001"/>
      <c r="AF58" s="1001"/>
      <c r="AG58" s="1001"/>
      <c r="AH58" s="1001"/>
      <c r="AI58" s="1009"/>
      <c r="AJ58" s="1009"/>
    </row>
    <row r="59" spans="1:36" ht="15.75" x14ac:dyDescent="0.25">
      <c r="A59" s="886"/>
      <c r="B59" s="889"/>
      <c r="C59" s="922"/>
      <c r="D59" s="922"/>
      <c r="E59" s="280" t="s">
        <v>520</v>
      </c>
      <c r="F59" s="280">
        <v>19</v>
      </c>
      <c r="G59" s="280">
        <v>20</v>
      </c>
      <c r="H59" s="280">
        <v>21</v>
      </c>
      <c r="I59" s="280">
        <v>22</v>
      </c>
      <c r="J59" s="280">
        <v>25</v>
      </c>
      <c r="K59" s="280">
        <v>24</v>
      </c>
      <c r="L59" s="280">
        <v>20</v>
      </c>
      <c r="M59" s="280">
        <v>20</v>
      </c>
      <c r="N59" s="280">
        <v>20</v>
      </c>
      <c r="O59" s="280">
        <v>35</v>
      </c>
      <c r="P59" s="280">
        <v>35</v>
      </c>
      <c r="Q59" s="280">
        <v>35</v>
      </c>
      <c r="R59" s="281">
        <v>390</v>
      </c>
      <c r="S59" s="281">
        <v>390</v>
      </c>
      <c r="T59" s="281">
        <v>390</v>
      </c>
      <c r="U59" s="281">
        <v>390</v>
      </c>
      <c r="V59" s="278">
        <f t="shared" si="0"/>
        <v>20</v>
      </c>
      <c r="W59" s="278">
        <f t="shared" si="1"/>
        <v>23.666666666666668</v>
      </c>
      <c r="X59" s="278">
        <f t="shared" si="2"/>
        <v>20</v>
      </c>
      <c r="Y59" s="279">
        <f t="shared" si="3"/>
        <v>35</v>
      </c>
      <c r="Z59" s="1007"/>
      <c r="AA59" s="1001"/>
      <c r="AB59" s="1001"/>
      <c r="AC59" s="1001"/>
      <c r="AD59" s="1001"/>
      <c r="AE59" s="1001"/>
      <c r="AF59" s="1001"/>
      <c r="AG59" s="1001"/>
      <c r="AH59" s="1001"/>
      <c r="AI59" s="1009"/>
      <c r="AJ59" s="1009"/>
    </row>
    <row r="60" spans="1:36" ht="16.5" thickBot="1" x14ac:dyDescent="0.3">
      <c r="A60" s="887"/>
      <c r="B60" s="890"/>
      <c r="C60" s="923"/>
      <c r="D60" s="923"/>
      <c r="E60" s="282" t="s">
        <v>521</v>
      </c>
      <c r="F60" s="282">
        <v>18</v>
      </c>
      <c r="G60" s="282">
        <v>19</v>
      </c>
      <c r="H60" s="282">
        <v>21</v>
      </c>
      <c r="I60" s="282">
        <v>22</v>
      </c>
      <c r="J60" s="282">
        <v>24</v>
      </c>
      <c r="K60" s="282">
        <v>21</v>
      </c>
      <c r="L60" s="282">
        <v>25</v>
      </c>
      <c r="M60" s="282">
        <v>25</v>
      </c>
      <c r="N60" s="282">
        <v>25</v>
      </c>
      <c r="O60" s="282">
        <v>35</v>
      </c>
      <c r="P60" s="282">
        <v>35</v>
      </c>
      <c r="Q60" s="282">
        <v>35</v>
      </c>
      <c r="R60" s="283">
        <v>390</v>
      </c>
      <c r="S60" s="283">
        <v>390</v>
      </c>
      <c r="T60" s="283">
        <v>390</v>
      </c>
      <c r="U60" s="283">
        <v>390</v>
      </c>
      <c r="V60" s="284">
        <f t="shared" si="0"/>
        <v>19.333333333333332</v>
      </c>
      <c r="W60" s="284">
        <f t="shared" si="1"/>
        <v>22.333333333333332</v>
      </c>
      <c r="X60" s="284">
        <f t="shared" si="2"/>
        <v>25</v>
      </c>
      <c r="Y60" s="285">
        <f t="shared" si="3"/>
        <v>35</v>
      </c>
      <c r="Z60" s="1008"/>
      <c r="AA60" s="1002"/>
      <c r="AB60" s="1002"/>
      <c r="AC60" s="1002"/>
      <c r="AD60" s="1002"/>
      <c r="AE60" s="1002"/>
      <c r="AF60" s="1002"/>
      <c r="AG60" s="1002"/>
      <c r="AH60" s="1002"/>
      <c r="AI60" s="1005"/>
      <c r="AJ60" s="1005"/>
    </row>
    <row r="61" spans="1:36" ht="15.75" x14ac:dyDescent="0.25">
      <c r="A61" s="885">
        <v>7</v>
      </c>
      <c r="B61" s="888" t="s">
        <v>87</v>
      </c>
      <c r="C61" s="921" t="s">
        <v>522</v>
      </c>
      <c r="D61" s="921">
        <f>(400+250)*0.9</f>
        <v>585</v>
      </c>
      <c r="E61" s="273" t="s">
        <v>523</v>
      </c>
      <c r="F61" s="273">
        <v>4</v>
      </c>
      <c r="G61" s="273">
        <v>4</v>
      </c>
      <c r="H61" s="273">
        <v>4</v>
      </c>
      <c r="I61" s="273">
        <v>4</v>
      </c>
      <c r="J61" s="273">
        <v>4</v>
      </c>
      <c r="K61" s="273">
        <v>4</v>
      </c>
      <c r="L61" s="273">
        <v>3.2</v>
      </c>
      <c r="M61" s="273">
        <v>3.2</v>
      </c>
      <c r="N61" s="273">
        <v>3.2</v>
      </c>
      <c r="O61" s="273">
        <v>3.2</v>
      </c>
      <c r="P61" s="273">
        <v>3.2</v>
      </c>
      <c r="Q61" s="273">
        <v>3.2</v>
      </c>
      <c r="R61" s="273">
        <v>390</v>
      </c>
      <c r="S61" s="273">
        <v>390</v>
      </c>
      <c r="T61" s="273">
        <v>390</v>
      </c>
      <c r="U61" s="273">
        <v>390</v>
      </c>
      <c r="V61" s="274">
        <f t="shared" si="0"/>
        <v>4</v>
      </c>
      <c r="W61" s="274">
        <f t="shared" si="1"/>
        <v>4</v>
      </c>
      <c r="X61" s="274">
        <f t="shared" si="2"/>
        <v>3.2000000000000006</v>
      </c>
      <c r="Y61" s="275">
        <f t="shared" si="3"/>
        <v>3.2000000000000006</v>
      </c>
      <c r="Z61" s="1006">
        <f>SUM(V61:V63)</f>
        <v>4</v>
      </c>
      <c r="AA61" s="1003">
        <f>SUM(W61:W63)</f>
        <v>4</v>
      </c>
      <c r="AB61" s="1003">
        <f>SUM(X61:X63)</f>
        <v>3.2000000000000006</v>
      </c>
      <c r="AC61" s="1003">
        <f>SUM(Y61:Y63)</f>
        <v>3.2000000000000006</v>
      </c>
      <c r="AD61" s="1000">
        <f t="shared" ref="AD61" si="15">Z61*0.38*0.9*SQRT(3)</f>
        <v>2.369445504754224</v>
      </c>
      <c r="AE61" s="1000">
        <f t="shared" si="13"/>
        <v>2.369445504754224</v>
      </c>
      <c r="AF61" s="1000">
        <f t="shared" si="13"/>
        <v>1.8955564038033796</v>
      </c>
      <c r="AG61" s="1000">
        <f t="shared" si="13"/>
        <v>1.8955564038033796</v>
      </c>
      <c r="AH61" s="1003">
        <f>MAX(Z61:AC63)</f>
        <v>4</v>
      </c>
      <c r="AI61" s="1004">
        <f t="shared" ref="AI61" si="16">AH61*0.38*0.9*SQRT(3)</f>
        <v>2.369445504754224</v>
      </c>
      <c r="AJ61" s="1004">
        <f>D61-AI61</f>
        <v>582.63055449524575</v>
      </c>
    </row>
    <row r="62" spans="1:36" ht="15.75" x14ac:dyDescent="0.25">
      <c r="A62" s="886"/>
      <c r="B62" s="889"/>
      <c r="C62" s="922"/>
      <c r="D62" s="922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1"/>
      <c r="S62" s="281"/>
      <c r="T62" s="281"/>
      <c r="U62" s="281"/>
      <c r="V62" s="278">
        <f t="shared" si="0"/>
        <v>0</v>
      </c>
      <c r="W62" s="278">
        <f t="shared" si="1"/>
        <v>0</v>
      </c>
      <c r="X62" s="278">
        <f t="shared" si="2"/>
        <v>0</v>
      </c>
      <c r="Y62" s="279">
        <f t="shared" si="3"/>
        <v>0</v>
      </c>
      <c r="Z62" s="1007"/>
      <c r="AA62" s="1001"/>
      <c r="AB62" s="1001"/>
      <c r="AC62" s="1001"/>
      <c r="AD62" s="1001"/>
      <c r="AE62" s="1001"/>
      <c r="AF62" s="1001"/>
      <c r="AG62" s="1001"/>
      <c r="AH62" s="1001"/>
      <c r="AI62" s="1009"/>
      <c r="AJ62" s="1009"/>
    </row>
    <row r="63" spans="1:36" ht="16.5" thickBot="1" x14ac:dyDescent="0.3">
      <c r="A63" s="887"/>
      <c r="B63" s="890"/>
      <c r="C63" s="923"/>
      <c r="D63" s="923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3"/>
      <c r="S63" s="283"/>
      <c r="T63" s="283"/>
      <c r="U63" s="283"/>
      <c r="V63" s="284">
        <f t="shared" si="0"/>
        <v>0</v>
      </c>
      <c r="W63" s="284">
        <f t="shared" si="1"/>
        <v>0</v>
      </c>
      <c r="X63" s="284">
        <f t="shared" si="2"/>
        <v>0</v>
      </c>
      <c r="Y63" s="285">
        <f t="shared" si="3"/>
        <v>0</v>
      </c>
      <c r="Z63" s="1008"/>
      <c r="AA63" s="1002"/>
      <c r="AB63" s="1002"/>
      <c r="AC63" s="1002"/>
      <c r="AD63" s="1002"/>
      <c r="AE63" s="1002"/>
      <c r="AF63" s="1002"/>
      <c r="AG63" s="1002"/>
      <c r="AH63" s="1002"/>
      <c r="AI63" s="1005"/>
      <c r="AJ63" s="1005"/>
    </row>
    <row r="64" spans="1:36" ht="15.75" x14ac:dyDescent="0.25">
      <c r="A64" s="885">
        <v>8</v>
      </c>
      <c r="B64" s="888" t="s">
        <v>92</v>
      </c>
      <c r="C64" s="900" t="s">
        <v>419</v>
      </c>
      <c r="D64" s="900">
        <f>180*0.9</f>
        <v>162</v>
      </c>
      <c r="E64" s="273" t="s">
        <v>524</v>
      </c>
      <c r="F64" s="273">
        <v>5</v>
      </c>
      <c r="G64" s="273">
        <v>5</v>
      </c>
      <c r="H64" s="273">
        <v>5</v>
      </c>
      <c r="I64" s="273">
        <v>2</v>
      </c>
      <c r="J64" s="273">
        <v>2</v>
      </c>
      <c r="K64" s="273">
        <v>2</v>
      </c>
      <c r="L64" s="273">
        <v>2</v>
      </c>
      <c r="M64" s="273">
        <v>2</v>
      </c>
      <c r="N64" s="273">
        <v>2</v>
      </c>
      <c r="O64" s="273">
        <v>2</v>
      </c>
      <c r="P64" s="273">
        <v>2</v>
      </c>
      <c r="Q64" s="273">
        <v>2</v>
      </c>
      <c r="R64" s="273">
        <v>390</v>
      </c>
      <c r="S64" s="273">
        <v>390</v>
      </c>
      <c r="T64" s="273">
        <v>390</v>
      </c>
      <c r="U64" s="273">
        <v>390</v>
      </c>
      <c r="V64" s="274">
        <f t="shared" si="0"/>
        <v>5</v>
      </c>
      <c r="W64" s="274">
        <f t="shared" si="1"/>
        <v>2</v>
      </c>
      <c r="X64" s="274">
        <f t="shared" si="2"/>
        <v>2</v>
      </c>
      <c r="Y64" s="275">
        <f t="shared" si="3"/>
        <v>2</v>
      </c>
      <c r="Z64" s="1006">
        <f>SUM(V64:V65)</f>
        <v>5</v>
      </c>
      <c r="AA64" s="1003">
        <f>SUM(W64:W65)</f>
        <v>2</v>
      </c>
      <c r="AB64" s="1003">
        <f>SUM(X64:X65)</f>
        <v>2</v>
      </c>
      <c r="AC64" s="1003">
        <f>SUM(Y64:Y65)</f>
        <v>2</v>
      </c>
      <c r="AD64" s="1000">
        <f t="shared" ref="AD64" si="17">Z64*0.38*0.9*SQRT(3)</f>
        <v>2.9618068809427798</v>
      </c>
      <c r="AE64" s="1000">
        <f t="shared" si="13"/>
        <v>1.184722752377112</v>
      </c>
      <c r="AF64" s="1000">
        <f t="shared" si="13"/>
        <v>1.184722752377112</v>
      </c>
      <c r="AG64" s="1000">
        <f t="shared" si="13"/>
        <v>1.184722752377112</v>
      </c>
      <c r="AH64" s="1003">
        <f>MAX(Z64:AC65)</f>
        <v>5</v>
      </c>
      <c r="AI64" s="1004">
        <f t="shared" ref="AI64" si="18">AH64*0.38*0.9*SQRT(3)</f>
        <v>2.9618068809427798</v>
      </c>
      <c r="AJ64" s="1004">
        <f>D64-AI64</f>
        <v>159.03819311905721</v>
      </c>
    </row>
    <row r="65" spans="1:36" ht="16.5" thickBot="1" x14ac:dyDescent="0.3">
      <c r="A65" s="887"/>
      <c r="B65" s="890"/>
      <c r="C65" s="902"/>
      <c r="D65" s="90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3"/>
      <c r="S65" s="283"/>
      <c r="T65" s="283"/>
      <c r="U65" s="283"/>
      <c r="V65" s="284">
        <f t="shared" si="0"/>
        <v>0</v>
      </c>
      <c r="W65" s="284">
        <f t="shared" si="1"/>
        <v>0</v>
      </c>
      <c r="X65" s="284">
        <f t="shared" si="2"/>
        <v>0</v>
      </c>
      <c r="Y65" s="285">
        <f t="shared" si="3"/>
        <v>0</v>
      </c>
      <c r="Z65" s="1008"/>
      <c r="AA65" s="1002"/>
      <c r="AB65" s="1002"/>
      <c r="AC65" s="1002"/>
      <c r="AD65" s="1002"/>
      <c r="AE65" s="1002"/>
      <c r="AF65" s="1002"/>
      <c r="AG65" s="1002"/>
      <c r="AH65" s="1002"/>
      <c r="AI65" s="1005"/>
      <c r="AJ65" s="1005"/>
    </row>
    <row r="66" spans="1:36" ht="15.75" x14ac:dyDescent="0.25">
      <c r="A66" s="885">
        <v>9</v>
      </c>
      <c r="B66" s="888" t="s">
        <v>97</v>
      </c>
      <c r="C66" s="900" t="s">
        <v>104</v>
      </c>
      <c r="D66" s="900">
        <f>250*0.9</f>
        <v>225</v>
      </c>
      <c r="E66" s="273" t="s">
        <v>525</v>
      </c>
      <c r="F66" s="273">
        <v>2</v>
      </c>
      <c r="G66" s="273">
        <v>2</v>
      </c>
      <c r="H66" s="273">
        <v>2</v>
      </c>
      <c r="I66" s="273">
        <v>2</v>
      </c>
      <c r="J66" s="273">
        <v>2</v>
      </c>
      <c r="K66" s="273">
        <v>2</v>
      </c>
      <c r="L66" s="273">
        <v>2</v>
      </c>
      <c r="M66" s="273">
        <v>2</v>
      </c>
      <c r="N66" s="273">
        <v>2</v>
      </c>
      <c r="O66" s="273">
        <v>7</v>
      </c>
      <c r="P66" s="273">
        <v>7</v>
      </c>
      <c r="Q66" s="273">
        <v>7</v>
      </c>
      <c r="R66" s="273">
        <v>390</v>
      </c>
      <c r="S66" s="273">
        <v>390</v>
      </c>
      <c r="T66" s="273">
        <v>390</v>
      </c>
      <c r="U66" s="273">
        <v>390</v>
      </c>
      <c r="V66" s="274">
        <f t="shared" si="0"/>
        <v>2</v>
      </c>
      <c r="W66" s="274">
        <f t="shared" si="1"/>
        <v>2</v>
      </c>
      <c r="X66" s="274">
        <f t="shared" si="2"/>
        <v>2</v>
      </c>
      <c r="Y66" s="275">
        <f t="shared" si="3"/>
        <v>7</v>
      </c>
      <c r="Z66" s="1006">
        <f>SUM(V66:V73)</f>
        <v>26</v>
      </c>
      <c r="AA66" s="1003">
        <f>SUM(W66:W73)</f>
        <v>23.333333333333332</v>
      </c>
      <c r="AB66" s="1003">
        <f>SUM(X66:X73)</f>
        <v>23.219999999999995</v>
      </c>
      <c r="AC66" s="1003">
        <f>SUM(Y66:Y73)</f>
        <v>25.219999999999995</v>
      </c>
      <c r="AD66" s="1000">
        <f t="shared" ref="AD66" si="19">Z66*0.38*0.9*SQRT(3)</f>
        <v>15.401395780902458</v>
      </c>
      <c r="AE66" s="1000">
        <f t="shared" si="13"/>
        <v>13.821765444399642</v>
      </c>
      <c r="AF66" s="1000">
        <f t="shared" si="13"/>
        <v>13.75463115509827</v>
      </c>
      <c r="AG66" s="1000">
        <f t="shared" si="13"/>
        <v>14.939353907475382</v>
      </c>
      <c r="AH66" s="1003">
        <f>MAX(Z66:AC73)</f>
        <v>26</v>
      </c>
      <c r="AI66" s="1004">
        <f t="shared" ref="AI66" si="20">AH66*0.38*0.9*SQRT(3)</f>
        <v>15.401395780902458</v>
      </c>
      <c r="AJ66" s="1004">
        <f>D66-AI66</f>
        <v>209.59860421909755</v>
      </c>
    </row>
    <row r="67" spans="1:36" ht="15.75" x14ac:dyDescent="0.25">
      <c r="A67" s="886"/>
      <c r="B67" s="889"/>
      <c r="C67" s="901"/>
      <c r="D67" s="901"/>
      <c r="E67" s="276" t="s">
        <v>526</v>
      </c>
      <c r="F67" s="276">
        <v>4</v>
      </c>
      <c r="G67" s="276">
        <v>4</v>
      </c>
      <c r="H67" s="276">
        <v>4</v>
      </c>
      <c r="I67" s="276">
        <v>1</v>
      </c>
      <c r="J67" s="276">
        <v>1</v>
      </c>
      <c r="K67" s="276">
        <v>2</v>
      </c>
      <c r="L67" s="276">
        <v>15.2</v>
      </c>
      <c r="M67" s="276">
        <v>15.2</v>
      </c>
      <c r="N67" s="276">
        <v>15.2</v>
      </c>
      <c r="O67" s="276">
        <v>15.2</v>
      </c>
      <c r="P67" s="276">
        <v>15.2</v>
      </c>
      <c r="Q67" s="276">
        <v>15.2</v>
      </c>
      <c r="R67" s="277">
        <v>390</v>
      </c>
      <c r="S67" s="277">
        <v>390</v>
      </c>
      <c r="T67" s="277">
        <v>390</v>
      </c>
      <c r="U67" s="277">
        <v>390</v>
      </c>
      <c r="V67" s="278">
        <f t="shared" si="0"/>
        <v>4</v>
      </c>
      <c r="W67" s="278">
        <f t="shared" si="1"/>
        <v>1.3333333333333333</v>
      </c>
      <c r="X67" s="278">
        <f t="shared" si="2"/>
        <v>15.199999999999998</v>
      </c>
      <c r="Y67" s="279">
        <f t="shared" si="3"/>
        <v>15.199999999999998</v>
      </c>
      <c r="Z67" s="1007"/>
      <c r="AA67" s="1001"/>
      <c r="AB67" s="1001"/>
      <c r="AC67" s="1001"/>
      <c r="AD67" s="1001"/>
      <c r="AE67" s="1001"/>
      <c r="AF67" s="1001"/>
      <c r="AG67" s="1001"/>
      <c r="AH67" s="1001"/>
      <c r="AI67" s="1009"/>
      <c r="AJ67" s="1009"/>
    </row>
    <row r="68" spans="1:36" ht="15.75" x14ac:dyDescent="0.25">
      <c r="A68" s="886"/>
      <c r="B68" s="889"/>
      <c r="C68" s="901"/>
      <c r="D68" s="901"/>
      <c r="E68" s="280" t="s">
        <v>527</v>
      </c>
      <c r="F68" s="280">
        <v>0</v>
      </c>
      <c r="G68" s="280">
        <v>0</v>
      </c>
      <c r="H68" s="280">
        <v>0</v>
      </c>
      <c r="I68" s="280">
        <v>0</v>
      </c>
      <c r="J68" s="280">
        <v>0</v>
      </c>
      <c r="K68" s="280">
        <v>0</v>
      </c>
      <c r="L68" s="280">
        <v>0</v>
      </c>
      <c r="M68" s="280">
        <v>0</v>
      </c>
      <c r="N68" s="280">
        <v>0</v>
      </c>
      <c r="O68" s="280">
        <v>0</v>
      </c>
      <c r="P68" s="280">
        <v>0</v>
      </c>
      <c r="Q68" s="280">
        <v>0</v>
      </c>
      <c r="R68" s="281">
        <v>390</v>
      </c>
      <c r="S68" s="281">
        <v>390</v>
      </c>
      <c r="T68" s="281">
        <v>390</v>
      </c>
      <c r="U68" s="281">
        <v>390</v>
      </c>
      <c r="V68" s="278">
        <f t="shared" si="0"/>
        <v>0</v>
      </c>
      <c r="W68" s="278">
        <f t="shared" si="1"/>
        <v>0</v>
      </c>
      <c r="X68" s="278">
        <f t="shared" si="2"/>
        <v>0</v>
      </c>
      <c r="Y68" s="279">
        <f t="shared" si="3"/>
        <v>0</v>
      </c>
      <c r="Z68" s="1007"/>
      <c r="AA68" s="1001"/>
      <c r="AB68" s="1001"/>
      <c r="AC68" s="1001"/>
      <c r="AD68" s="1001"/>
      <c r="AE68" s="1001"/>
      <c r="AF68" s="1001"/>
      <c r="AG68" s="1001"/>
      <c r="AH68" s="1001"/>
      <c r="AI68" s="1009"/>
      <c r="AJ68" s="1009"/>
    </row>
    <row r="69" spans="1:36" ht="15.75" x14ac:dyDescent="0.25">
      <c r="A69" s="886"/>
      <c r="B69" s="889"/>
      <c r="C69" s="901"/>
      <c r="D69" s="901"/>
      <c r="E69" s="276" t="s">
        <v>528</v>
      </c>
      <c r="F69" s="276">
        <v>10</v>
      </c>
      <c r="G69" s="276">
        <v>10</v>
      </c>
      <c r="H69" s="276">
        <v>10</v>
      </c>
      <c r="I69" s="276">
        <v>10</v>
      </c>
      <c r="J69" s="276">
        <v>10</v>
      </c>
      <c r="K69" s="276">
        <v>10</v>
      </c>
      <c r="L69" s="276">
        <v>5</v>
      </c>
      <c r="M69" s="276">
        <v>5</v>
      </c>
      <c r="N69" s="276">
        <v>5</v>
      </c>
      <c r="O69" s="276">
        <v>2</v>
      </c>
      <c r="P69" s="276">
        <v>2</v>
      </c>
      <c r="Q69" s="276">
        <v>2</v>
      </c>
      <c r="R69" s="277">
        <v>390</v>
      </c>
      <c r="S69" s="277">
        <v>390</v>
      </c>
      <c r="T69" s="277">
        <v>390</v>
      </c>
      <c r="U69" s="277">
        <v>390</v>
      </c>
      <c r="V69" s="278">
        <f t="shared" si="0"/>
        <v>10</v>
      </c>
      <c r="W69" s="278">
        <f t="shared" si="1"/>
        <v>10</v>
      </c>
      <c r="X69" s="278">
        <f t="shared" si="2"/>
        <v>5</v>
      </c>
      <c r="Y69" s="279">
        <f t="shared" si="3"/>
        <v>2</v>
      </c>
      <c r="Z69" s="1007"/>
      <c r="AA69" s="1001"/>
      <c r="AB69" s="1001"/>
      <c r="AC69" s="1001"/>
      <c r="AD69" s="1001"/>
      <c r="AE69" s="1001"/>
      <c r="AF69" s="1001"/>
      <c r="AG69" s="1001"/>
      <c r="AH69" s="1001"/>
      <c r="AI69" s="1009"/>
      <c r="AJ69" s="1009"/>
    </row>
    <row r="70" spans="1:36" ht="31.5" x14ac:dyDescent="0.25">
      <c r="A70" s="886"/>
      <c r="B70" s="889"/>
      <c r="C70" s="901"/>
      <c r="D70" s="901"/>
      <c r="E70" s="280" t="s">
        <v>529</v>
      </c>
      <c r="F70" s="280">
        <v>10</v>
      </c>
      <c r="G70" s="280">
        <v>10</v>
      </c>
      <c r="H70" s="280">
        <v>10</v>
      </c>
      <c r="I70" s="280">
        <v>10</v>
      </c>
      <c r="J70" s="280">
        <v>10</v>
      </c>
      <c r="K70" s="280">
        <v>10</v>
      </c>
      <c r="L70" s="280">
        <v>1</v>
      </c>
      <c r="M70" s="280">
        <v>1</v>
      </c>
      <c r="N70" s="280">
        <v>1</v>
      </c>
      <c r="O70" s="280">
        <v>1</v>
      </c>
      <c r="P70" s="280">
        <v>1</v>
      </c>
      <c r="Q70" s="280">
        <v>1</v>
      </c>
      <c r="R70" s="281">
        <v>390</v>
      </c>
      <c r="S70" s="281">
        <v>390</v>
      </c>
      <c r="T70" s="281">
        <v>390</v>
      </c>
      <c r="U70" s="281">
        <v>390</v>
      </c>
      <c r="V70" s="278">
        <f t="shared" si="0"/>
        <v>10</v>
      </c>
      <c r="W70" s="278">
        <f t="shared" si="1"/>
        <v>10</v>
      </c>
      <c r="X70" s="278">
        <f t="shared" si="2"/>
        <v>1</v>
      </c>
      <c r="Y70" s="279">
        <f t="shared" si="3"/>
        <v>1</v>
      </c>
      <c r="Z70" s="1007"/>
      <c r="AA70" s="1001"/>
      <c r="AB70" s="1001"/>
      <c r="AC70" s="1001"/>
      <c r="AD70" s="1001"/>
      <c r="AE70" s="1001"/>
      <c r="AF70" s="1001"/>
      <c r="AG70" s="1001"/>
      <c r="AH70" s="1001"/>
      <c r="AI70" s="1009"/>
      <c r="AJ70" s="1009"/>
    </row>
    <row r="71" spans="1:36" ht="15.75" x14ac:dyDescent="0.25">
      <c r="A71" s="886"/>
      <c r="B71" s="889"/>
      <c r="C71" s="901"/>
      <c r="D71" s="901"/>
      <c r="E71" s="276" t="s">
        <v>1048</v>
      </c>
      <c r="F71" s="276"/>
      <c r="G71" s="276"/>
      <c r="H71" s="276"/>
      <c r="I71" s="276"/>
      <c r="J71" s="276"/>
      <c r="K71" s="276"/>
      <c r="L71" s="276">
        <v>0.02</v>
      </c>
      <c r="M71" s="276">
        <v>0.02</v>
      </c>
      <c r="N71" s="276">
        <v>0.02</v>
      </c>
      <c r="O71" s="276">
        <v>0.02</v>
      </c>
      <c r="P71" s="276">
        <v>0.02</v>
      </c>
      <c r="Q71" s="276">
        <v>0.02</v>
      </c>
      <c r="R71" s="277"/>
      <c r="S71" s="277"/>
      <c r="T71" s="277"/>
      <c r="U71" s="277"/>
      <c r="V71" s="278">
        <f t="shared" si="0"/>
        <v>0</v>
      </c>
      <c r="W71" s="278">
        <f t="shared" si="1"/>
        <v>0</v>
      </c>
      <c r="X71" s="278">
        <f t="shared" si="2"/>
        <v>0.02</v>
      </c>
      <c r="Y71" s="279">
        <f t="shared" si="3"/>
        <v>0.02</v>
      </c>
      <c r="Z71" s="1007"/>
      <c r="AA71" s="1001"/>
      <c r="AB71" s="1001"/>
      <c r="AC71" s="1001"/>
      <c r="AD71" s="1001"/>
      <c r="AE71" s="1001"/>
      <c r="AF71" s="1001"/>
      <c r="AG71" s="1001"/>
      <c r="AH71" s="1001"/>
      <c r="AI71" s="1009"/>
      <c r="AJ71" s="1009"/>
    </row>
    <row r="72" spans="1:36" ht="15.75" x14ac:dyDescent="0.25">
      <c r="A72" s="886"/>
      <c r="B72" s="889"/>
      <c r="C72" s="901"/>
      <c r="D72" s="901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1"/>
      <c r="S72" s="281"/>
      <c r="T72" s="281"/>
      <c r="U72" s="281"/>
      <c r="V72" s="278">
        <f t="shared" si="0"/>
        <v>0</v>
      </c>
      <c r="W72" s="278">
        <f t="shared" si="1"/>
        <v>0</v>
      </c>
      <c r="X72" s="278">
        <f t="shared" si="2"/>
        <v>0</v>
      </c>
      <c r="Y72" s="279">
        <f t="shared" si="3"/>
        <v>0</v>
      </c>
      <c r="Z72" s="1007"/>
      <c r="AA72" s="1001"/>
      <c r="AB72" s="1001"/>
      <c r="AC72" s="1001"/>
      <c r="AD72" s="1001"/>
      <c r="AE72" s="1001"/>
      <c r="AF72" s="1001"/>
      <c r="AG72" s="1001"/>
      <c r="AH72" s="1001"/>
      <c r="AI72" s="1009"/>
      <c r="AJ72" s="1009"/>
    </row>
    <row r="73" spans="1:36" ht="16.5" thickBot="1" x14ac:dyDescent="0.3">
      <c r="A73" s="887"/>
      <c r="B73" s="890"/>
      <c r="C73" s="902"/>
      <c r="D73" s="90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3"/>
      <c r="S73" s="283"/>
      <c r="T73" s="283"/>
      <c r="U73" s="283"/>
      <c r="V73" s="284">
        <f t="shared" si="0"/>
        <v>0</v>
      </c>
      <c r="W73" s="284">
        <f t="shared" si="1"/>
        <v>0</v>
      </c>
      <c r="X73" s="284">
        <f t="shared" si="2"/>
        <v>0</v>
      </c>
      <c r="Y73" s="285">
        <f t="shared" si="3"/>
        <v>0</v>
      </c>
      <c r="Z73" s="1008"/>
      <c r="AA73" s="1002"/>
      <c r="AB73" s="1002"/>
      <c r="AC73" s="1002"/>
      <c r="AD73" s="1002"/>
      <c r="AE73" s="1002"/>
      <c r="AF73" s="1002"/>
      <c r="AG73" s="1002"/>
      <c r="AH73" s="1002"/>
      <c r="AI73" s="1005"/>
      <c r="AJ73" s="1005"/>
    </row>
    <row r="74" spans="1:36" ht="15.75" x14ac:dyDescent="0.25">
      <c r="A74" s="885">
        <v>10</v>
      </c>
      <c r="B74" s="888" t="s">
        <v>203</v>
      </c>
      <c r="C74" s="921" t="s">
        <v>530</v>
      </c>
      <c r="D74" s="921">
        <f>(160+160)*0.9</f>
        <v>288</v>
      </c>
      <c r="E74" s="273" t="s">
        <v>531</v>
      </c>
      <c r="F74" s="273">
        <v>40</v>
      </c>
      <c r="G74" s="273">
        <v>43</v>
      </c>
      <c r="H74" s="273">
        <v>44</v>
      </c>
      <c r="I74" s="273">
        <v>44</v>
      </c>
      <c r="J74" s="273">
        <v>46</v>
      </c>
      <c r="K74" s="273">
        <v>46</v>
      </c>
      <c r="L74" s="273">
        <v>46</v>
      </c>
      <c r="M74" s="273">
        <v>40</v>
      </c>
      <c r="N74" s="273">
        <v>40</v>
      </c>
      <c r="O74" s="273">
        <v>40</v>
      </c>
      <c r="P74" s="273">
        <v>55</v>
      </c>
      <c r="Q74" s="273">
        <v>55</v>
      </c>
      <c r="R74" s="273">
        <v>55</v>
      </c>
      <c r="S74" s="273">
        <v>390</v>
      </c>
      <c r="T74" s="273">
        <v>390</v>
      </c>
      <c r="U74" s="273">
        <v>390</v>
      </c>
      <c r="V74" s="274">
        <f t="shared" si="0"/>
        <v>42.333333333333336</v>
      </c>
      <c r="W74" s="274">
        <f t="shared" si="1"/>
        <v>45.333333333333336</v>
      </c>
      <c r="X74" s="274">
        <f t="shared" si="2"/>
        <v>42</v>
      </c>
      <c r="Y74" s="275">
        <f t="shared" si="3"/>
        <v>50</v>
      </c>
      <c r="Z74" s="1006">
        <f>SUM(V74:V79)</f>
        <v>124</v>
      </c>
      <c r="AA74" s="1003">
        <f>SUM(W74:W79)</f>
        <v>127.33333333333333</v>
      </c>
      <c r="AB74" s="1003">
        <f>SUM(X74:X79)</f>
        <v>129.66666666666666</v>
      </c>
      <c r="AC74" s="1003">
        <f>SUM(Y74:Y79)</f>
        <v>155.66666666666669</v>
      </c>
      <c r="AD74" s="1000">
        <f t="shared" ref="AD74:AG74" si="21">Z74*0.38*0.9*SQRT(3)</f>
        <v>73.452810647380943</v>
      </c>
      <c r="AE74" s="1000">
        <f t="shared" si="21"/>
        <v>75.42734856800945</v>
      </c>
      <c r="AF74" s="1000">
        <f t="shared" si="21"/>
        <v>76.809525112449435</v>
      </c>
      <c r="AG74" s="1000">
        <f t="shared" si="21"/>
        <v>92.210920893351897</v>
      </c>
      <c r="AH74" s="1003">
        <f>MAX(Z74:AC79)</f>
        <v>155.66666666666669</v>
      </c>
      <c r="AI74" s="1004">
        <f t="shared" ref="AI74" si="22">AH74*0.38*0.9*SQRT(3)</f>
        <v>92.210920893351897</v>
      </c>
      <c r="AJ74" s="1004">
        <f>D74-AI74</f>
        <v>195.7890791066481</v>
      </c>
    </row>
    <row r="75" spans="1:36" ht="15.75" x14ac:dyDescent="0.25">
      <c r="A75" s="886"/>
      <c r="B75" s="889"/>
      <c r="C75" s="922"/>
      <c r="D75" s="922"/>
      <c r="E75" s="276" t="s">
        <v>532</v>
      </c>
      <c r="F75" s="276">
        <v>21</v>
      </c>
      <c r="G75" s="276">
        <v>17</v>
      </c>
      <c r="H75" s="276">
        <v>20</v>
      </c>
      <c r="I75" s="276">
        <v>21</v>
      </c>
      <c r="J75" s="276">
        <v>19</v>
      </c>
      <c r="K75" s="276">
        <v>21</v>
      </c>
      <c r="L75" s="276">
        <v>21</v>
      </c>
      <c r="M75" s="276">
        <v>20</v>
      </c>
      <c r="N75" s="276">
        <v>20</v>
      </c>
      <c r="O75" s="276">
        <v>20</v>
      </c>
      <c r="P75" s="276">
        <v>27</v>
      </c>
      <c r="Q75" s="276">
        <v>27</v>
      </c>
      <c r="R75" s="277">
        <v>27</v>
      </c>
      <c r="S75" s="277">
        <v>390</v>
      </c>
      <c r="T75" s="277">
        <v>390</v>
      </c>
      <c r="U75" s="277">
        <v>390</v>
      </c>
      <c r="V75" s="278">
        <f t="shared" si="0"/>
        <v>19.333333333333332</v>
      </c>
      <c r="W75" s="278">
        <f t="shared" si="1"/>
        <v>20.333333333333332</v>
      </c>
      <c r="X75" s="278">
        <f t="shared" si="2"/>
        <v>20.333333333333332</v>
      </c>
      <c r="Y75" s="279">
        <f t="shared" si="3"/>
        <v>24.666666666666668</v>
      </c>
      <c r="Z75" s="1007"/>
      <c r="AA75" s="1001"/>
      <c r="AB75" s="1001"/>
      <c r="AC75" s="1001"/>
      <c r="AD75" s="1001"/>
      <c r="AE75" s="1001"/>
      <c r="AF75" s="1001"/>
      <c r="AG75" s="1001"/>
      <c r="AH75" s="1001"/>
      <c r="AI75" s="1009"/>
      <c r="AJ75" s="1009"/>
    </row>
    <row r="76" spans="1:36" ht="15.75" x14ac:dyDescent="0.25">
      <c r="A76" s="886"/>
      <c r="B76" s="889"/>
      <c r="C76" s="922"/>
      <c r="D76" s="922"/>
      <c r="E76" s="280" t="s">
        <v>533</v>
      </c>
      <c r="F76" s="280">
        <v>2</v>
      </c>
      <c r="G76" s="280">
        <v>2</v>
      </c>
      <c r="H76" s="280">
        <v>3</v>
      </c>
      <c r="I76" s="280">
        <v>0</v>
      </c>
      <c r="J76" s="280">
        <v>1</v>
      </c>
      <c r="K76" s="280">
        <v>1</v>
      </c>
      <c r="L76" s="280">
        <v>1</v>
      </c>
      <c r="M76" s="280">
        <v>5</v>
      </c>
      <c r="N76" s="280">
        <v>5</v>
      </c>
      <c r="O76" s="280">
        <v>5</v>
      </c>
      <c r="P76" s="280">
        <v>1</v>
      </c>
      <c r="Q76" s="280">
        <v>1</v>
      </c>
      <c r="R76" s="281">
        <v>1</v>
      </c>
      <c r="S76" s="281">
        <v>390</v>
      </c>
      <c r="T76" s="281">
        <v>390</v>
      </c>
      <c r="U76" s="281">
        <v>390</v>
      </c>
      <c r="V76" s="278">
        <f t="shared" ref="V76:W134" si="23">IF(AND(F76=0,G76=0,H76=0),0,IF(AND(F76=0,G76=0),H76,IF(AND(F76=0,H76=0),G76,IF(AND(G76=0,H76=0),F76,IF(F76=0,(G76+H76)/2,IF(G76=0,(F76+H76)/2,IF(H76=0,(F76+G76)/2,(F76+G76+H76)/3)))))))</f>
        <v>2.3333333333333335</v>
      </c>
      <c r="W76" s="278">
        <f t="shared" ref="W76:W139" si="24">IF(AND(I76=0,J76=0,K76=0),0,IF(AND(I76=0,J76=0),K76,IF(AND(I76=0,K76=0),J76,IF(AND(J76=0,K76=0),I76,IF(I76=0,(J76+K76)/2,IF(J76=0,(I76+K76)/2,IF(K76=0,(I76+J76)/2,(I76+J76+K76)/3)))))))</f>
        <v>1</v>
      </c>
      <c r="X76" s="278">
        <f t="shared" ref="X76:Y134" si="25">IF(AND(L76=0,M76=0,N76=0),0,IF(AND(L76=0,M76=0),N76,IF(AND(L76=0,N76=0),M76,IF(AND(M76=0,N76=0),L76,IF(L76=0,(M76+N76)/2,IF(M76=0,(L76+N76)/2,IF(N76=0,(L76+M76)/2,(L76+M76+N76)/3)))))))</f>
        <v>3.6666666666666665</v>
      </c>
      <c r="Y76" s="279">
        <f t="shared" ref="Y76:Y133" si="26">IF(AND(O76=0,P76=0,Q76=0),0,IF(AND(O76=0,P76=0),Q76,IF(AND(O76=0,Q76=0),P76,IF(AND(P76=0,Q76=0),O76,IF(O76=0,(P76+Q76)/2,IF(P76=0,(O76+Q76)/2,IF(Q76=0,(O76+P76)/2,(O76+P76+Q76)/3)))))))</f>
        <v>2.3333333333333335</v>
      </c>
      <c r="Z76" s="1007"/>
      <c r="AA76" s="1001"/>
      <c r="AB76" s="1001"/>
      <c r="AC76" s="1001"/>
      <c r="AD76" s="1001"/>
      <c r="AE76" s="1001"/>
      <c r="AF76" s="1001"/>
      <c r="AG76" s="1001"/>
      <c r="AH76" s="1001"/>
      <c r="AI76" s="1009"/>
      <c r="AJ76" s="1009"/>
    </row>
    <row r="77" spans="1:36" ht="15.75" x14ac:dyDescent="0.25">
      <c r="A77" s="886"/>
      <c r="B77" s="889"/>
      <c r="C77" s="922"/>
      <c r="D77" s="922"/>
      <c r="E77" s="276" t="s">
        <v>534</v>
      </c>
      <c r="F77" s="276">
        <v>35</v>
      </c>
      <c r="G77" s="276">
        <v>39</v>
      </c>
      <c r="H77" s="276">
        <v>38</v>
      </c>
      <c r="I77" s="276">
        <v>39</v>
      </c>
      <c r="J77" s="276">
        <v>41</v>
      </c>
      <c r="K77" s="276">
        <v>40</v>
      </c>
      <c r="L77" s="276">
        <v>40</v>
      </c>
      <c r="M77" s="276">
        <v>35</v>
      </c>
      <c r="N77" s="276">
        <v>35</v>
      </c>
      <c r="O77" s="276">
        <v>35</v>
      </c>
      <c r="P77" s="276">
        <v>50</v>
      </c>
      <c r="Q77" s="276">
        <v>50</v>
      </c>
      <c r="R77" s="277">
        <v>50</v>
      </c>
      <c r="S77" s="277">
        <v>390</v>
      </c>
      <c r="T77" s="277">
        <v>390</v>
      </c>
      <c r="U77" s="277">
        <v>390</v>
      </c>
      <c r="V77" s="278">
        <f t="shared" si="23"/>
        <v>37.333333333333336</v>
      </c>
      <c r="W77" s="278">
        <f t="shared" si="24"/>
        <v>40</v>
      </c>
      <c r="X77" s="278">
        <f t="shared" si="25"/>
        <v>36.666666666666664</v>
      </c>
      <c r="Y77" s="279">
        <f t="shared" si="26"/>
        <v>45</v>
      </c>
      <c r="Z77" s="1007"/>
      <c r="AA77" s="1001"/>
      <c r="AB77" s="1001"/>
      <c r="AC77" s="1001"/>
      <c r="AD77" s="1001"/>
      <c r="AE77" s="1001"/>
      <c r="AF77" s="1001"/>
      <c r="AG77" s="1001"/>
      <c r="AH77" s="1001"/>
      <c r="AI77" s="1009"/>
      <c r="AJ77" s="1009"/>
    </row>
    <row r="78" spans="1:36" ht="15.75" x14ac:dyDescent="0.25">
      <c r="A78" s="886"/>
      <c r="B78" s="889"/>
      <c r="C78" s="922"/>
      <c r="D78" s="922"/>
      <c r="E78" s="280" t="s">
        <v>535</v>
      </c>
      <c r="F78" s="280">
        <v>9</v>
      </c>
      <c r="G78" s="280">
        <v>9</v>
      </c>
      <c r="H78" s="280">
        <v>10</v>
      </c>
      <c r="I78" s="280">
        <v>4</v>
      </c>
      <c r="J78" s="280">
        <v>9</v>
      </c>
      <c r="K78" s="280">
        <v>9</v>
      </c>
      <c r="L78" s="280">
        <v>9</v>
      </c>
      <c r="M78" s="280">
        <v>9</v>
      </c>
      <c r="N78" s="280">
        <v>9</v>
      </c>
      <c r="O78" s="280">
        <v>9</v>
      </c>
      <c r="P78" s="280">
        <v>11</v>
      </c>
      <c r="Q78" s="280">
        <v>11</v>
      </c>
      <c r="R78" s="281">
        <v>11</v>
      </c>
      <c r="S78" s="281">
        <v>390</v>
      </c>
      <c r="T78" s="281">
        <v>390</v>
      </c>
      <c r="U78" s="281">
        <v>390</v>
      </c>
      <c r="V78" s="278">
        <f t="shared" si="23"/>
        <v>9.3333333333333339</v>
      </c>
      <c r="W78" s="278">
        <f t="shared" si="24"/>
        <v>7.333333333333333</v>
      </c>
      <c r="X78" s="278">
        <f t="shared" si="25"/>
        <v>9</v>
      </c>
      <c r="Y78" s="279">
        <f t="shared" si="26"/>
        <v>10.333333333333334</v>
      </c>
      <c r="Z78" s="1007"/>
      <c r="AA78" s="1001"/>
      <c r="AB78" s="1001"/>
      <c r="AC78" s="1001"/>
      <c r="AD78" s="1001"/>
      <c r="AE78" s="1001"/>
      <c r="AF78" s="1001"/>
      <c r="AG78" s="1001"/>
      <c r="AH78" s="1001"/>
      <c r="AI78" s="1009"/>
      <c r="AJ78" s="1009"/>
    </row>
    <row r="79" spans="1:36" ht="33.75" customHeight="1" thickBot="1" x14ac:dyDescent="0.3">
      <c r="A79" s="887"/>
      <c r="B79" s="890"/>
      <c r="C79" s="923"/>
      <c r="D79" s="923"/>
      <c r="E79" s="282" t="s">
        <v>536</v>
      </c>
      <c r="F79" s="282">
        <v>12</v>
      </c>
      <c r="G79" s="282">
        <v>14</v>
      </c>
      <c r="H79" s="282">
        <v>14</v>
      </c>
      <c r="I79" s="282">
        <v>12</v>
      </c>
      <c r="J79" s="282">
        <v>14</v>
      </c>
      <c r="K79" s="282">
        <v>14</v>
      </c>
      <c r="L79" s="282">
        <v>14</v>
      </c>
      <c r="M79" s="282">
        <v>20</v>
      </c>
      <c r="N79" s="282">
        <v>20</v>
      </c>
      <c r="O79" s="282">
        <v>20</v>
      </c>
      <c r="P79" s="282">
        <v>25</v>
      </c>
      <c r="Q79" s="282">
        <v>25</v>
      </c>
      <c r="R79" s="283">
        <v>25</v>
      </c>
      <c r="S79" s="283">
        <v>390</v>
      </c>
      <c r="T79" s="283">
        <v>390</v>
      </c>
      <c r="U79" s="283">
        <v>390</v>
      </c>
      <c r="V79" s="284">
        <f t="shared" si="23"/>
        <v>13.333333333333334</v>
      </c>
      <c r="W79" s="284">
        <f t="shared" si="24"/>
        <v>13.333333333333334</v>
      </c>
      <c r="X79" s="284">
        <f t="shared" si="25"/>
        <v>18</v>
      </c>
      <c r="Y79" s="285">
        <f t="shared" si="26"/>
        <v>23.333333333333332</v>
      </c>
      <c r="Z79" s="1008"/>
      <c r="AA79" s="1002"/>
      <c r="AB79" s="1002"/>
      <c r="AC79" s="1002"/>
      <c r="AD79" s="1002"/>
      <c r="AE79" s="1002"/>
      <c r="AF79" s="1002"/>
      <c r="AG79" s="1002"/>
      <c r="AH79" s="1002"/>
      <c r="AI79" s="1005"/>
      <c r="AJ79" s="1005"/>
    </row>
    <row r="80" spans="1:36" ht="15.75" x14ac:dyDescent="0.25">
      <c r="A80" s="885">
        <v>11</v>
      </c>
      <c r="B80" s="888" t="s">
        <v>108</v>
      </c>
      <c r="C80" s="921" t="s">
        <v>537</v>
      </c>
      <c r="D80" s="921">
        <f>(320+320)*0.9</f>
        <v>576</v>
      </c>
      <c r="E80" s="273" t="s">
        <v>538</v>
      </c>
      <c r="F80" s="273">
        <v>70</v>
      </c>
      <c r="G80" s="273">
        <v>70</v>
      </c>
      <c r="H80" s="273">
        <v>70</v>
      </c>
      <c r="I80" s="273">
        <v>70</v>
      </c>
      <c r="J80" s="273">
        <v>70</v>
      </c>
      <c r="K80" s="273">
        <v>70</v>
      </c>
      <c r="L80" s="273">
        <v>70</v>
      </c>
      <c r="M80" s="273">
        <v>41.5</v>
      </c>
      <c r="N80" s="273">
        <v>41.5</v>
      </c>
      <c r="O80" s="273">
        <v>41.5</v>
      </c>
      <c r="P80" s="273">
        <v>42</v>
      </c>
      <c r="Q80" s="273">
        <v>42</v>
      </c>
      <c r="R80" s="273">
        <v>42</v>
      </c>
      <c r="S80" s="273">
        <v>390</v>
      </c>
      <c r="T80" s="273">
        <v>390</v>
      </c>
      <c r="U80" s="273">
        <v>390</v>
      </c>
      <c r="V80" s="274">
        <f t="shared" si="23"/>
        <v>70</v>
      </c>
      <c r="W80" s="274">
        <f t="shared" si="24"/>
        <v>70</v>
      </c>
      <c r="X80" s="274">
        <f t="shared" si="25"/>
        <v>51</v>
      </c>
      <c r="Y80" s="275">
        <f t="shared" si="26"/>
        <v>41.833333333333336</v>
      </c>
      <c r="Z80" s="1006">
        <f>SUM(V80:V91)</f>
        <v>235.33333333333334</v>
      </c>
      <c r="AA80" s="1003">
        <f>SUM(W80:W91)</f>
        <v>260</v>
      </c>
      <c r="AB80" s="1003">
        <f>SUM(X80:X91)</f>
        <v>284.66666666666663</v>
      </c>
      <c r="AC80" s="1003">
        <f>SUM(Y80:Y91)</f>
        <v>314.83333333333337</v>
      </c>
      <c r="AD80" s="1000">
        <f t="shared" ref="AD80:AG92" si="27">Z80*0.38*0.9*SQRT(3)</f>
        <v>139.40237719637352</v>
      </c>
      <c r="AE80" s="1000">
        <f t="shared" si="27"/>
        <v>154.01395780902456</v>
      </c>
      <c r="AF80" s="1000">
        <f t="shared" si="27"/>
        <v>168.6255384216756</v>
      </c>
      <c r="AG80" s="1000">
        <f t="shared" si="27"/>
        <v>186.49510660336375</v>
      </c>
      <c r="AH80" s="1003">
        <f>MAX(Z80:AC91)</f>
        <v>314.83333333333337</v>
      </c>
      <c r="AI80" s="1004">
        <f t="shared" ref="AI80" si="28">AH80*0.38*0.9*SQRT(3)</f>
        <v>186.49510660336375</v>
      </c>
      <c r="AJ80" s="1004">
        <f>D80-AI80</f>
        <v>389.50489339663625</v>
      </c>
    </row>
    <row r="81" spans="1:36" ht="15.75" x14ac:dyDescent="0.25">
      <c r="A81" s="886"/>
      <c r="B81" s="889"/>
      <c r="C81" s="922"/>
      <c r="D81" s="922"/>
      <c r="E81" s="276" t="s">
        <v>539</v>
      </c>
      <c r="F81" s="276">
        <v>34</v>
      </c>
      <c r="G81" s="276">
        <v>35</v>
      </c>
      <c r="H81" s="276">
        <v>38</v>
      </c>
      <c r="I81" s="276">
        <v>41</v>
      </c>
      <c r="J81" s="276">
        <v>40</v>
      </c>
      <c r="K81" s="276">
        <v>41</v>
      </c>
      <c r="L81" s="276">
        <v>41</v>
      </c>
      <c r="M81" s="276">
        <v>50</v>
      </c>
      <c r="N81" s="276">
        <v>50</v>
      </c>
      <c r="O81" s="276">
        <v>50</v>
      </c>
      <c r="P81" s="276">
        <v>50</v>
      </c>
      <c r="Q81" s="276">
        <v>50</v>
      </c>
      <c r="R81" s="277">
        <v>50</v>
      </c>
      <c r="S81" s="277">
        <v>390</v>
      </c>
      <c r="T81" s="277">
        <v>390</v>
      </c>
      <c r="U81" s="277">
        <v>390</v>
      </c>
      <c r="V81" s="278">
        <f t="shared" si="23"/>
        <v>35.666666666666664</v>
      </c>
      <c r="W81" s="278">
        <f t="shared" si="24"/>
        <v>40.666666666666664</v>
      </c>
      <c r="X81" s="278">
        <f t="shared" si="25"/>
        <v>47</v>
      </c>
      <c r="Y81" s="279">
        <f t="shared" si="26"/>
        <v>50</v>
      </c>
      <c r="Z81" s="1007"/>
      <c r="AA81" s="1001"/>
      <c r="AB81" s="1001"/>
      <c r="AC81" s="1001"/>
      <c r="AD81" s="1001"/>
      <c r="AE81" s="1001"/>
      <c r="AF81" s="1001"/>
      <c r="AG81" s="1001"/>
      <c r="AH81" s="1001"/>
      <c r="AI81" s="1009"/>
      <c r="AJ81" s="1009"/>
    </row>
    <row r="82" spans="1:36" ht="15.75" x14ac:dyDescent="0.25">
      <c r="A82" s="886"/>
      <c r="B82" s="889"/>
      <c r="C82" s="922"/>
      <c r="D82" s="922"/>
      <c r="E82" s="280" t="s">
        <v>540</v>
      </c>
      <c r="F82" s="280">
        <v>10</v>
      </c>
      <c r="G82" s="280">
        <v>9</v>
      </c>
      <c r="H82" s="280">
        <v>10</v>
      </c>
      <c r="I82" s="280">
        <v>11</v>
      </c>
      <c r="J82" s="280">
        <v>10</v>
      </c>
      <c r="K82" s="280">
        <v>9</v>
      </c>
      <c r="L82" s="280">
        <v>9</v>
      </c>
      <c r="M82" s="280">
        <v>10</v>
      </c>
      <c r="N82" s="280">
        <v>10</v>
      </c>
      <c r="O82" s="280">
        <v>10</v>
      </c>
      <c r="P82" s="280">
        <v>18</v>
      </c>
      <c r="Q82" s="280">
        <v>18</v>
      </c>
      <c r="R82" s="280">
        <v>18</v>
      </c>
      <c r="S82" s="280">
        <v>390</v>
      </c>
      <c r="T82" s="280">
        <v>390</v>
      </c>
      <c r="U82" s="280">
        <v>390</v>
      </c>
      <c r="V82" s="278">
        <f t="shared" si="23"/>
        <v>9.6666666666666661</v>
      </c>
      <c r="W82" s="278">
        <f t="shared" si="24"/>
        <v>10</v>
      </c>
      <c r="X82" s="278">
        <f t="shared" si="25"/>
        <v>9.6666666666666661</v>
      </c>
      <c r="Y82" s="279">
        <f t="shared" si="26"/>
        <v>15.333333333333334</v>
      </c>
      <c r="Z82" s="1007"/>
      <c r="AA82" s="1001"/>
      <c r="AB82" s="1001"/>
      <c r="AC82" s="1001"/>
      <c r="AD82" s="1001"/>
      <c r="AE82" s="1001"/>
      <c r="AF82" s="1001"/>
      <c r="AG82" s="1001"/>
      <c r="AH82" s="1001"/>
      <c r="AI82" s="1009"/>
      <c r="AJ82" s="1009"/>
    </row>
    <row r="83" spans="1:36" ht="15.75" x14ac:dyDescent="0.25">
      <c r="A83" s="886"/>
      <c r="B83" s="889"/>
      <c r="C83" s="922"/>
      <c r="D83" s="922"/>
      <c r="E83" s="276" t="s">
        <v>541</v>
      </c>
      <c r="F83" s="276">
        <v>12</v>
      </c>
      <c r="G83" s="276">
        <v>12</v>
      </c>
      <c r="H83" s="276">
        <v>14</v>
      </c>
      <c r="I83" s="276">
        <v>12</v>
      </c>
      <c r="J83" s="276">
        <v>16</v>
      </c>
      <c r="K83" s="276">
        <v>14</v>
      </c>
      <c r="L83" s="276">
        <v>14</v>
      </c>
      <c r="M83" s="276">
        <v>10</v>
      </c>
      <c r="N83" s="276">
        <v>10</v>
      </c>
      <c r="O83" s="276">
        <v>10</v>
      </c>
      <c r="P83" s="276">
        <v>16</v>
      </c>
      <c r="Q83" s="276">
        <v>16</v>
      </c>
      <c r="R83" s="277">
        <v>16</v>
      </c>
      <c r="S83" s="277">
        <v>390</v>
      </c>
      <c r="T83" s="277">
        <v>390</v>
      </c>
      <c r="U83" s="277">
        <v>390</v>
      </c>
      <c r="V83" s="278">
        <f t="shared" si="23"/>
        <v>12.666666666666666</v>
      </c>
      <c r="W83" s="278">
        <f t="shared" si="24"/>
        <v>14</v>
      </c>
      <c r="X83" s="278">
        <f t="shared" si="25"/>
        <v>11.333333333333334</v>
      </c>
      <c r="Y83" s="279">
        <f t="shared" si="26"/>
        <v>14</v>
      </c>
      <c r="Z83" s="1007"/>
      <c r="AA83" s="1001"/>
      <c r="AB83" s="1001"/>
      <c r="AC83" s="1001"/>
      <c r="AD83" s="1001"/>
      <c r="AE83" s="1001"/>
      <c r="AF83" s="1001"/>
      <c r="AG83" s="1001"/>
      <c r="AH83" s="1001"/>
      <c r="AI83" s="1009"/>
      <c r="AJ83" s="1009"/>
    </row>
    <row r="84" spans="1:36" ht="15.75" x14ac:dyDescent="0.25">
      <c r="A84" s="886"/>
      <c r="B84" s="889"/>
      <c r="C84" s="922"/>
      <c r="D84" s="922"/>
      <c r="E84" s="280" t="s">
        <v>542</v>
      </c>
      <c r="F84" s="280">
        <v>30</v>
      </c>
      <c r="G84" s="280">
        <v>30</v>
      </c>
      <c r="H84" s="280">
        <v>32</v>
      </c>
      <c r="I84" s="280">
        <v>35</v>
      </c>
      <c r="J84" s="280">
        <v>34</v>
      </c>
      <c r="K84" s="280">
        <v>33</v>
      </c>
      <c r="L84" s="280">
        <v>33</v>
      </c>
      <c r="M84" s="280">
        <v>25</v>
      </c>
      <c r="N84" s="280">
        <v>25</v>
      </c>
      <c r="O84" s="280">
        <v>25</v>
      </c>
      <c r="P84" s="280">
        <v>35</v>
      </c>
      <c r="Q84" s="280">
        <v>35</v>
      </c>
      <c r="R84" s="281">
        <v>35</v>
      </c>
      <c r="S84" s="281">
        <v>390</v>
      </c>
      <c r="T84" s="281">
        <v>390</v>
      </c>
      <c r="U84" s="281">
        <v>390</v>
      </c>
      <c r="V84" s="278">
        <f t="shared" si="23"/>
        <v>30.666666666666668</v>
      </c>
      <c r="W84" s="278">
        <f t="shared" si="24"/>
        <v>34</v>
      </c>
      <c r="X84" s="278">
        <f t="shared" si="25"/>
        <v>27.666666666666668</v>
      </c>
      <c r="Y84" s="279">
        <f t="shared" si="26"/>
        <v>31.666666666666668</v>
      </c>
      <c r="Z84" s="1007"/>
      <c r="AA84" s="1001"/>
      <c r="AB84" s="1001"/>
      <c r="AC84" s="1001"/>
      <c r="AD84" s="1001"/>
      <c r="AE84" s="1001"/>
      <c r="AF84" s="1001"/>
      <c r="AG84" s="1001"/>
      <c r="AH84" s="1001"/>
      <c r="AI84" s="1009"/>
      <c r="AJ84" s="1009"/>
    </row>
    <row r="85" spans="1:36" ht="15.75" x14ac:dyDescent="0.25">
      <c r="A85" s="886"/>
      <c r="B85" s="889"/>
      <c r="C85" s="922"/>
      <c r="D85" s="922"/>
      <c r="E85" s="276" t="s">
        <v>543</v>
      </c>
      <c r="F85" s="276">
        <v>10</v>
      </c>
      <c r="G85" s="276">
        <v>10</v>
      </c>
      <c r="H85" s="276">
        <v>11</v>
      </c>
      <c r="I85" s="276">
        <v>10</v>
      </c>
      <c r="J85" s="276">
        <v>14</v>
      </c>
      <c r="K85" s="276">
        <v>12</v>
      </c>
      <c r="L85" s="276">
        <v>12</v>
      </c>
      <c r="M85" s="276">
        <v>10</v>
      </c>
      <c r="N85" s="276">
        <v>10</v>
      </c>
      <c r="O85" s="276">
        <v>10</v>
      </c>
      <c r="P85" s="276">
        <v>18</v>
      </c>
      <c r="Q85" s="276">
        <v>18</v>
      </c>
      <c r="R85" s="277">
        <v>18</v>
      </c>
      <c r="S85" s="277">
        <v>390</v>
      </c>
      <c r="T85" s="277">
        <v>390</v>
      </c>
      <c r="U85" s="277">
        <v>390</v>
      </c>
      <c r="V85" s="278">
        <f t="shared" si="23"/>
        <v>10.333333333333334</v>
      </c>
      <c r="W85" s="278">
        <f t="shared" si="24"/>
        <v>12</v>
      </c>
      <c r="X85" s="278">
        <f t="shared" si="25"/>
        <v>10.666666666666666</v>
      </c>
      <c r="Y85" s="279">
        <f t="shared" si="26"/>
        <v>15.333333333333334</v>
      </c>
      <c r="Z85" s="1007"/>
      <c r="AA85" s="1001"/>
      <c r="AB85" s="1001"/>
      <c r="AC85" s="1001"/>
      <c r="AD85" s="1001"/>
      <c r="AE85" s="1001"/>
      <c r="AF85" s="1001"/>
      <c r="AG85" s="1001"/>
      <c r="AH85" s="1001"/>
      <c r="AI85" s="1009"/>
      <c r="AJ85" s="1009"/>
    </row>
    <row r="86" spans="1:36" ht="15.75" x14ac:dyDescent="0.25">
      <c r="A86" s="886"/>
      <c r="B86" s="889"/>
      <c r="C86" s="922"/>
      <c r="D86" s="922"/>
      <c r="E86" s="280" t="s">
        <v>544</v>
      </c>
      <c r="F86" s="280">
        <v>28</v>
      </c>
      <c r="G86" s="280">
        <v>32</v>
      </c>
      <c r="H86" s="280">
        <v>30</v>
      </c>
      <c r="I86" s="280">
        <v>32</v>
      </c>
      <c r="J86" s="280">
        <v>34</v>
      </c>
      <c r="K86" s="280">
        <v>35</v>
      </c>
      <c r="L86" s="280">
        <v>35</v>
      </c>
      <c r="M86" s="280">
        <v>40</v>
      </c>
      <c r="N86" s="280">
        <v>40</v>
      </c>
      <c r="O86" s="280">
        <v>40</v>
      </c>
      <c r="P86" s="280">
        <v>55</v>
      </c>
      <c r="Q86" s="280">
        <v>55</v>
      </c>
      <c r="R86" s="281">
        <v>55</v>
      </c>
      <c r="S86" s="281">
        <v>390</v>
      </c>
      <c r="T86" s="281">
        <v>390</v>
      </c>
      <c r="U86" s="281">
        <v>390</v>
      </c>
      <c r="V86" s="278">
        <f t="shared" si="23"/>
        <v>30</v>
      </c>
      <c r="W86" s="278">
        <f t="shared" si="24"/>
        <v>33.666666666666664</v>
      </c>
      <c r="X86" s="278">
        <f t="shared" si="25"/>
        <v>38.333333333333336</v>
      </c>
      <c r="Y86" s="279">
        <f t="shared" si="26"/>
        <v>50</v>
      </c>
      <c r="Z86" s="1007"/>
      <c r="AA86" s="1001"/>
      <c r="AB86" s="1001"/>
      <c r="AC86" s="1001"/>
      <c r="AD86" s="1001"/>
      <c r="AE86" s="1001"/>
      <c r="AF86" s="1001"/>
      <c r="AG86" s="1001"/>
      <c r="AH86" s="1001"/>
      <c r="AI86" s="1009"/>
      <c r="AJ86" s="1009"/>
    </row>
    <row r="87" spans="1:36" ht="15.75" x14ac:dyDescent="0.25">
      <c r="A87" s="886"/>
      <c r="B87" s="889"/>
      <c r="C87" s="922"/>
      <c r="D87" s="922"/>
      <c r="E87" s="276" t="s">
        <v>545</v>
      </c>
      <c r="F87" s="276">
        <v>0</v>
      </c>
      <c r="G87" s="276">
        <v>0</v>
      </c>
      <c r="H87" s="276">
        <v>0</v>
      </c>
      <c r="I87" s="276">
        <v>0</v>
      </c>
      <c r="J87" s="276">
        <v>0</v>
      </c>
      <c r="K87" s="276">
        <v>0</v>
      </c>
      <c r="L87" s="276">
        <v>0</v>
      </c>
      <c r="M87" s="276">
        <v>45</v>
      </c>
      <c r="N87" s="276">
        <v>45</v>
      </c>
      <c r="O87" s="276">
        <v>45</v>
      </c>
      <c r="P87" s="276">
        <v>45</v>
      </c>
      <c r="Q87" s="276">
        <v>45</v>
      </c>
      <c r="R87" s="277">
        <v>45</v>
      </c>
      <c r="S87" s="277">
        <v>390</v>
      </c>
      <c r="T87" s="277">
        <v>390</v>
      </c>
      <c r="U87" s="277">
        <v>390</v>
      </c>
      <c r="V87" s="278">
        <f t="shared" si="23"/>
        <v>0</v>
      </c>
      <c r="W87" s="278">
        <f t="shared" si="24"/>
        <v>0</v>
      </c>
      <c r="X87" s="278">
        <f t="shared" si="25"/>
        <v>45</v>
      </c>
      <c r="Y87" s="279">
        <f t="shared" si="26"/>
        <v>45</v>
      </c>
      <c r="Z87" s="1007"/>
      <c r="AA87" s="1001"/>
      <c r="AB87" s="1001"/>
      <c r="AC87" s="1001"/>
      <c r="AD87" s="1001"/>
      <c r="AE87" s="1001"/>
      <c r="AF87" s="1001"/>
      <c r="AG87" s="1001"/>
      <c r="AH87" s="1001"/>
      <c r="AI87" s="1009"/>
      <c r="AJ87" s="1009"/>
    </row>
    <row r="88" spans="1:36" ht="15.75" x14ac:dyDescent="0.25">
      <c r="A88" s="886"/>
      <c r="B88" s="889"/>
      <c r="C88" s="922"/>
      <c r="D88" s="922"/>
      <c r="E88" s="280" t="s">
        <v>546</v>
      </c>
      <c r="F88" s="280">
        <v>36</v>
      </c>
      <c r="G88" s="280">
        <v>36</v>
      </c>
      <c r="H88" s="280">
        <v>37</v>
      </c>
      <c r="I88" s="280">
        <v>49</v>
      </c>
      <c r="J88" s="280">
        <v>46</v>
      </c>
      <c r="K88" s="280">
        <v>42</v>
      </c>
      <c r="L88" s="280">
        <v>42</v>
      </c>
      <c r="M88" s="280">
        <v>45</v>
      </c>
      <c r="N88" s="280">
        <v>45</v>
      </c>
      <c r="O88" s="280">
        <v>45</v>
      </c>
      <c r="P88" s="280">
        <v>55</v>
      </c>
      <c r="Q88" s="280">
        <v>55</v>
      </c>
      <c r="R88" s="281">
        <v>55</v>
      </c>
      <c r="S88" s="281">
        <v>390</v>
      </c>
      <c r="T88" s="281">
        <v>390</v>
      </c>
      <c r="U88" s="281">
        <v>390</v>
      </c>
      <c r="V88" s="278">
        <f t="shared" si="23"/>
        <v>36.333333333333336</v>
      </c>
      <c r="W88" s="278">
        <f t="shared" si="24"/>
        <v>45.666666666666664</v>
      </c>
      <c r="X88" s="278">
        <f t="shared" si="25"/>
        <v>44</v>
      </c>
      <c r="Y88" s="279">
        <f t="shared" si="26"/>
        <v>51.666666666666664</v>
      </c>
      <c r="Z88" s="1007"/>
      <c r="AA88" s="1001"/>
      <c r="AB88" s="1001"/>
      <c r="AC88" s="1001"/>
      <c r="AD88" s="1001"/>
      <c r="AE88" s="1001"/>
      <c r="AF88" s="1001"/>
      <c r="AG88" s="1001"/>
      <c r="AH88" s="1001"/>
      <c r="AI88" s="1009"/>
      <c r="AJ88" s="1009"/>
    </row>
    <row r="89" spans="1:36" ht="15.75" x14ac:dyDescent="0.25">
      <c r="A89" s="886"/>
      <c r="B89" s="889"/>
      <c r="C89" s="922"/>
      <c r="D89" s="922"/>
      <c r="E89" s="276" t="s">
        <v>501</v>
      </c>
      <c r="F89" s="276">
        <v>0</v>
      </c>
      <c r="G89" s="276">
        <v>0</v>
      </c>
      <c r="H89" s="276">
        <v>0</v>
      </c>
      <c r="I89" s="276">
        <v>0</v>
      </c>
      <c r="J89" s="276">
        <v>0</v>
      </c>
      <c r="K89" s="276">
        <v>0</v>
      </c>
      <c r="L89" s="276">
        <v>0</v>
      </c>
      <c r="M89" s="276">
        <v>0</v>
      </c>
      <c r="N89" s="276">
        <v>0</v>
      </c>
      <c r="O89" s="276">
        <v>0</v>
      </c>
      <c r="P89" s="276">
        <v>0</v>
      </c>
      <c r="Q89" s="276">
        <v>0</v>
      </c>
      <c r="R89" s="277">
        <v>0</v>
      </c>
      <c r="S89" s="277">
        <v>0</v>
      </c>
      <c r="T89" s="277">
        <v>0</v>
      </c>
      <c r="U89" s="277">
        <v>0</v>
      </c>
      <c r="V89" s="278">
        <f t="shared" si="23"/>
        <v>0</v>
      </c>
      <c r="W89" s="278">
        <f t="shared" si="24"/>
        <v>0</v>
      </c>
      <c r="X89" s="278">
        <f t="shared" si="25"/>
        <v>0</v>
      </c>
      <c r="Y89" s="279">
        <f t="shared" si="26"/>
        <v>0</v>
      </c>
      <c r="Z89" s="1007"/>
      <c r="AA89" s="1001"/>
      <c r="AB89" s="1001"/>
      <c r="AC89" s="1001"/>
      <c r="AD89" s="1001"/>
      <c r="AE89" s="1001"/>
      <c r="AF89" s="1001"/>
      <c r="AG89" s="1001"/>
      <c r="AH89" s="1001"/>
      <c r="AI89" s="1009"/>
      <c r="AJ89" s="1009"/>
    </row>
    <row r="90" spans="1:36" ht="15.75" x14ac:dyDescent="0.25">
      <c r="A90" s="886"/>
      <c r="B90" s="889"/>
      <c r="C90" s="922"/>
      <c r="D90" s="922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1"/>
      <c r="S90" s="281"/>
      <c r="T90" s="281"/>
      <c r="U90" s="281"/>
      <c r="V90" s="278">
        <f t="shared" si="23"/>
        <v>0</v>
      </c>
      <c r="W90" s="278">
        <f t="shared" si="24"/>
        <v>0</v>
      </c>
      <c r="X90" s="278">
        <f t="shared" si="25"/>
        <v>0</v>
      </c>
      <c r="Y90" s="279">
        <f t="shared" si="26"/>
        <v>0</v>
      </c>
      <c r="Z90" s="1007"/>
      <c r="AA90" s="1001"/>
      <c r="AB90" s="1001"/>
      <c r="AC90" s="1001"/>
      <c r="AD90" s="1001"/>
      <c r="AE90" s="1001"/>
      <c r="AF90" s="1001"/>
      <c r="AG90" s="1001"/>
      <c r="AH90" s="1001"/>
      <c r="AI90" s="1009"/>
      <c r="AJ90" s="1009"/>
    </row>
    <row r="91" spans="1:36" ht="16.5" thickBot="1" x14ac:dyDescent="0.3">
      <c r="A91" s="887"/>
      <c r="B91" s="890"/>
      <c r="C91" s="923"/>
      <c r="D91" s="923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3"/>
      <c r="S91" s="283"/>
      <c r="T91" s="283"/>
      <c r="U91" s="283"/>
      <c r="V91" s="284">
        <f t="shared" si="23"/>
        <v>0</v>
      </c>
      <c r="W91" s="284">
        <f t="shared" si="24"/>
        <v>0</v>
      </c>
      <c r="X91" s="284">
        <f t="shared" si="25"/>
        <v>0</v>
      </c>
      <c r="Y91" s="285">
        <f t="shared" si="26"/>
        <v>0</v>
      </c>
      <c r="Z91" s="1008"/>
      <c r="AA91" s="1002"/>
      <c r="AB91" s="1002"/>
      <c r="AC91" s="1002"/>
      <c r="AD91" s="1002"/>
      <c r="AE91" s="1002"/>
      <c r="AF91" s="1002"/>
      <c r="AG91" s="1002"/>
      <c r="AH91" s="1002"/>
      <c r="AI91" s="1005"/>
      <c r="AJ91" s="1005"/>
    </row>
    <row r="92" spans="1:36" ht="15.75" x14ac:dyDescent="0.25">
      <c r="A92" s="885">
        <v>12</v>
      </c>
      <c r="B92" s="888" t="s">
        <v>403</v>
      </c>
      <c r="C92" s="900" t="s">
        <v>88</v>
      </c>
      <c r="D92" s="900">
        <f>160*0.9</f>
        <v>144</v>
      </c>
      <c r="E92" s="273" t="s">
        <v>547</v>
      </c>
      <c r="F92" s="273">
        <v>0</v>
      </c>
      <c r="G92" s="273">
        <v>0</v>
      </c>
      <c r="H92" s="273">
        <v>0</v>
      </c>
      <c r="I92" s="273">
        <v>0</v>
      </c>
      <c r="J92" s="273">
        <v>0</v>
      </c>
      <c r="K92" s="273">
        <v>0</v>
      </c>
      <c r="L92" s="273">
        <v>0</v>
      </c>
      <c r="M92" s="273">
        <v>0</v>
      </c>
      <c r="N92" s="273">
        <v>0</v>
      </c>
      <c r="O92" s="273">
        <v>0</v>
      </c>
      <c r="P92" s="273">
        <v>0</v>
      </c>
      <c r="Q92" s="273">
        <v>0</v>
      </c>
      <c r="R92" s="273">
        <v>390</v>
      </c>
      <c r="S92" s="273">
        <v>390</v>
      </c>
      <c r="T92" s="273">
        <v>390</v>
      </c>
      <c r="U92" s="273">
        <v>390</v>
      </c>
      <c r="V92" s="274">
        <f t="shared" si="23"/>
        <v>0</v>
      </c>
      <c r="W92" s="274">
        <f t="shared" si="24"/>
        <v>0</v>
      </c>
      <c r="X92" s="274">
        <f t="shared" si="25"/>
        <v>0</v>
      </c>
      <c r="Y92" s="275">
        <f t="shared" si="26"/>
        <v>0</v>
      </c>
      <c r="Z92" s="1006">
        <f>SUM(V92:V96)</f>
        <v>68.333333333333343</v>
      </c>
      <c r="AA92" s="1003">
        <f>SUM(W92:W96)</f>
        <v>60.666666666666664</v>
      </c>
      <c r="AB92" s="1003">
        <f>SUM(X92:X96)</f>
        <v>36</v>
      </c>
      <c r="AC92" s="1003">
        <f>SUM(Y92:Y96)</f>
        <v>34</v>
      </c>
      <c r="AD92" s="1000">
        <f t="shared" ref="AD92" si="29">Z92*0.38*0.9*SQRT(3)</f>
        <v>40.478027372884668</v>
      </c>
      <c r="AE92" s="1000">
        <f t="shared" si="27"/>
        <v>35.936590155439063</v>
      </c>
      <c r="AF92" s="1000">
        <f t="shared" si="27"/>
        <v>21.325009542788013</v>
      </c>
      <c r="AG92" s="1000">
        <f t="shared" si="27"/>
        <v>20.140286790410904</v>
      </c>
      <c r="AH92" s="1003">
        <f>MAX(Z92:AC96)</f>
        <v>68.333333333333343</v>
      </c>
      <c r="AI92" s="1004">
        <f t="shared" ref="AI92" si="30">AH92*0.38*0.9*SQRT(3)</f>
        <v>40.478027372884668</v>
      </c>
      <c r="AJ92" s="1004">
        <f>D92-AI92</f>
        <v>103.52197262711533</v>
      </c>
    </row>
    <row r="93" spans="1:36" ht="15.75" x14ac:dyDescent="0.25">
      <c r="A93" s="886"/>
      <c r="B93" s="889"/>
      <c r="C93" s="901"/>
      <c r="D93" s="901"/>
      <c r="E93" s="276" t="s">
        <v>548</v>
      </c>
      <c r="F93" s="276">
        <v>24</v>
      </c>
      <c r="G93" s="276">
        <v>24</v>
      </c>
      <c r="H93" s="276">
        <v>24</v>
      </c>
      <c r="I93" s="276">
        <v>24</v>
      </c>
      <c r="J93" s="276">
        <v>24</v>
      </c>
      <c r="K93" s="276">
        <v>24</v>
      </c>
      <c r="L93" s="276">
        <v>14</v>
      </c>
      <c r="M93" s="276">
        <v>14</v>
      </c>
      <c r="N93" s="276">
        <v>14</v>
      </c>
      <c r="O93" s="276">
        <v>14</v>
      </c>
      <c r="P93" s="276">
        <v>14</v>
      </c>
      <c r="Q93" s="276">
        <v>14</v>
      </c>
      <c r="R93" s="277">
        <v>390</v>
      </c>
      <c r="S93" s="277">
        <v>390</v>
      </c>
      <c r="T93" s="277">
        <v>390</v>
      </c>
      <c r="U93" s="277">
        <v>390</v>
      </c>
      <c r="V93" s="278">
        <f t="shared" si="23"/>
        <v>24</v>
      </c>
      <c r="W93" s="278">
        <f t="shared" si="24"/>
        <v>24</v>
      </c>
      <c r="X93" s="278">
        <f t="shared" si="25"/>
        <v>14</v>
      </c>
      <c r="Y93" s="279">
        <f t="shared" si="26"/>
        <v>14</v>
      </c>
      <c r="Z93" s="1007"/>
      <c r="AA93" s="1001"/>
      <c r="AB93" s="1001"/>
      <c r="AC93" s="1001"/>
      <c r="AD93" s="1001"/>
      <c r="AE93" s="1001"/>
      <c r="AF93" s="1001"/>
      <c r="AG93" s="1001"/>
      <c r="AH93" s="1001"/>
      <c r="AI93" s="1009"/>
      <c r="AJ93" s="1009"/>
    </row>
    <row r="94" spans="1:36" ht="15.75" x14ac:dyDescent="0.25">
      <c r="A94" s="886"/>
      <c r="B94" s="889"/>
      <c r="C94" s="901"/>
      <c r="D94" s="901"/>
      <c r="E94" s="280" t="s">
        <v>549</v>
      </c>
      <c r="F94" s="280">
        <v>44</v>
      </c>
      <c r="G94" s="280">
        <v>44</v>
      </c>
      <c r="H94" s="280">
        <v>45</v>
      </c>
      <c r="I94" s="280">
        <v>40</v>
      </c>
      <c r="J94" s="280">
        <v>38</v>
      </c>
      <c r="K94" s="280">
        <v>32</v>
      </c>
      <c r="L94" s="280">
        <v>22</v>
      </c>
      <c r="M94" s="280">
        <v>22</v>
      </c>
      <c r="N94" s="280">
        <v>22</v>
      </c>
      <c r="O94" s="280">
        <v>20</v>
      </c>
      <c r="P94" s="280">
        <v>20</v>
      </c>
      <c r="Q94" s="280">
        <v>20</v>
      </c>
      <c r="R94" s="280">
        <v>390</v>
      </c>
      <c r="S94" s="280">
        <v>390</v>
      </c>
      <c r="T94" s="280">
        <v>390</v>
      </c>
      <c r="U94" s="280">
        <v>390</v>
      </c>
      <c r="V94" s="278">
        <f t="shared" si="23"/>
        <v>44.333333333333336</v>
      </c>
      <c r="W94" s="278">
        <f t="shared" si="24"/>
        <v>36.666666666666664</v>
      </c>
      <c r="X94" s="278">
        <f t="shared" si="25"/>
        <v>22</v>
      </c>
      <c r="Y94" s="279">
        <f t="shared" si="26"/>
        <v>20</v>
      </c>
      <c r="Z94" s="1007"/>
      <c r="AA94" s="1001"/>
      <c r="AB94" s="1001"/>
      <c r="AC94" s="1001"/>
      <c r="AD94" s="1001"/>
      <c r="AE94" s="1001"/>
      <c r="AF94" s="1001"/>
      <c r="AG94" s="1001"/>
      <c r="AH94" s="1001"/>
      <c r="AI94" s="1009"/>
      <c r="AJ94" s="1009"/>
    </row>
    <row r="95" spans="1:36" ht="15.75" x14ac:dyDescent="0.25">
      <c r="A95" s="886"/>
      <c r="B95" s="889"/>
      <c r="C95" s="901"/>
      <c r="D95" s="901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1"/>
      <c r="S95" s="281"/>
      <c r="T95" s="281"/>
      <c r="U95" s="281"/>
      <c r="V95" s="278">
        <f t="shared" si="23"/>
        <v>0</v>
      </c>
      <c r="W95" s="278">
        <f t="shared" si="24"/>
        <v>0</v>
      </c>
      <c r="X95" s="278">
        <f t="shared" si="25"/>
        <v>0</v>
      </c>
      <c r="Y95" s="279">
        <f t="shared" si="26"/>
        <v>0</v>
      </c>
      <c r="Z95" s="1007"/>
      <c r="AA95" s="1001"/>
      <c r="AB95" s="1001"/>
      <c r="AC95" s="1001"/>
      <c r="AD95" s="1001"/>
      <c r="AE95" s="1001"/>
      <c r="AF95" s="1001"/>
      <c r="AG95" s="1001"/>
      <c r="AH95" s="1001"/>
      <c r="AI95" s="1009"/>
      <c r="AJ95" s="1009"/>
    </row>
    <row r="96" spans="1:36" ht="16.5" thickBot="1" x14ac:dyDescent="0.3">
      <c r="A96" s="887"/>
      <c r="B96" s="890"/>
      <c r="C96" s="902"/>
      <c r="D96" s="90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3"/>
      <c r="S96" s="283"/>
      <c r="T96" s="283"/>
      <c r="U96" s="283"/>
      <c r="V96" s="284">
        <f t="shared" si="23"/>
        <v>0</v>
      </c>
      <c r="W96" s="284">
        <f t="shared" si="24"/>
        <v>0</v>
      </c>
      <c r="X96" s="284">
        <f t="shared" si="25"/>
        <v>0</v>
      </c>
      <c r="Y96" s="285">
        <f t="shared" si="26"/>
        <v>0</v>
      </c>
      <c r="Z96" s="1008"/>
      <c r="AA96" s="1002"/>
      <c r="AB96" s="1002"/>
      <c r="AC96" s="1002"/>
      <c r="AD96" s="1002"/>
      <c r="AE96" s="1002"/>
      <c r="AF96" s="1002"/>
      <c r="AG96" s="1002"/>
      <c r="AH96" s="1002"/>
      <c r="AI96" s="1005"/>
      <c r="AJ96" s="1005"/>
    </row>
    <row r="97" spans="1:36" ht="15.75" x14ac:dyDescent="0.25">
      <c r="A97" s="885">
        <v>13</v>
      </c>
      <c r="B97" s="888" t="s">
        <v>114</v>
      </c>
      <c r="C97" s="921" t="s">
        <v>530</v>
      </c>
      <c r="D97" s="921">
        <f>(160+160)*0.9</f>
        <v>288</v>
      </c>
      <c r="E97" s="273" t="s">
        <v>364</v>
      </c>
      <c r="F97" s="273">
        <v>30</v>
      </c>
      <c r="G97" s="273">
        <v>29</v>
      </c>
      <c r="H97" s="273">
        <v>31</v>
      </c>
      <c r="I97" s="273">
        <v>5</v>
      </c>
      <c r="J97" s="273">
        <v>5</v>
      </c>
      <c r="K97" s="273">
        <v>5</v>
      </c>
      <c r="L97" s="273">
        <v>35</v>
      </c>
      <c r="M97" s="273">
        <v>35</v>
      </c>
      <c r="N97" s="273">
        <v>35</v>
      </c>
      <c r="O97" s="273">
        <v>25</v>
      </c>
      <c r="P97" s="273">
        <v>25</v>
      </c>
      <c r="Q97" s="273">
        <v>25</v>
      </c>
      <c r="R97" s="273">
        <v>390</v>
      </c>
      <c r="S97" s="273">
        <v>390</v>
      </c>
      <c r="T97" s="273">
        <v>390</v>
      </c>
      <c r="U97" s="273">
        <v>390</v>
      </c>
      <c r="V97" s="274">
        <f t="shared" si="23"/>
        <v>30</v>
      </c>
      <c r="W97" s="274">
        <f t="shared" si="24"/>
        <v>5</v>
      </c>
      <c r="X97" s="274">
        <f t="shared" si="25"/>
        <v>35</v>
      </c>
      <c r="Y97" s="275">
        <f t="shared" si="26"/>
        <v>25</v>
      </c>
      <c r="Z97" s="1006">
        <f>SUM(V97:V102)</f>
        <v>40.333333333333336</v>
      </c>
      <c r="AA97" s="1003">
        <f>SUM(W97:W102)</f>
        <v>13</v>
      </c>
      <c r="AB97" s="1003">
        <f>SUM(X97:X102)</f>
        <v>55</v>
      </c>
      <c r="AC97" s="1003">
        <f>SUM(Y97:Y102)</f>
        <v>45</v>
      </c>
      <c r="AD97" s="1000">
        <f t="shared" ref="AD97:AG103" si="31">Z97*0.38*0.9*SQRT(3)</f>
        <v>23.891908839605097</v>
      </c>
      <c r="AE97" s="1000">
        <f t="shared" si="31"/>
        <v>7.7006978904512291</v>
      </c>
      <c r="AF97" s="1000">
        <f t="shared" si="31"/>
        <v>32.579875690370578</v>
      </c>
      <c r="AG97" s="1000">
        <f t="shared" si="31"/>
        <v>26.656261928485023</v>
      </c>
      <c r="AH97" s="1003">
        <f>MAX(Z97:AC102)</f>
        <v>55</v>
      </c>
      <c r="AI97" s="1004">
        <f t="shared" ref="AI97" si="32">AH97*0.38*0.9*SQRT(3)</f>
        <v>32.579875690370578</v>
      </c>
      <c r="AJ97" s="1004">
        <f>D97-AI97</f>
        <v>255.42012430962941</v>
      </c>
    </row>
    <row r="98" spans="1:36" ht="15.75" x14ac:dyDescent="0.25">
      <c r="A98" s="886"/>
      <c r="B98" s="889"/>
      <c r="C98" s="922"/>
      <c r="D98" s="922"/>
      <c r="E98" s="276" t="s">
        <v>550</v>
      </c>
      <c r="F98" s="276">
        <v>10</v>
      </c>
      <c r="G98" s="276">
        <v>11</v>
      </c>
      <c r="H98" s="276">
        <v>10</v>
      </c>
      <c r="I98" s="276">
        <v>8</v>
      </c>
      <c r="J98" s="276">
        <v>8</v>
      </c>
      <c r="K98" s="276">
        <v>8</v>
      </c>
      <c r="L98" s="276">
        <v>20</v>
      </c>
      <c r="M98" s="276">
        <v>20</v>
      </c>
      <c r="N98" s="276">
        <v>20</v>
      </c>
      <c r="O98" s="276">
        <v>20</v>
      </c>
      <c r="P98" s="276">
        <v>20</v>
      </c>
      <c r="Q98" s="276">
        <v>20</v>
      </c>
      <c r="R98" s="277">
        <v>390</v>
      </c>
      <c r="S98" s="277">
        <v>390</v>
      </c>
      <c r="T98" s="277">
        <v>390</v>
      </c>
      <c r="U98" s="277">
        <v>390</v>
      </c>
      <c r="V98" s="278">
        <f t="shared" si="23"/>
        <v>10.333333333333334</v>
      </c>
      <c r="W98" s="278">
        <f t="shared" si="24"/>
        <v>8</v>
      </c>
      <c r="X98" s="278">
        <f t="shared" si="25"/>
        <v>20</v>
      </c>
      <c r="Y98" s="279">
        <f t="shared" si="26"/>
        <v>20</v>
      </c>
      <c r="Z98" s="1007"/>
      <c r="AA98" s="1001"/>
      <c r="AB98" s="1001"/>
      <c r="AC98" s="1001"/>
      <c r="AD98" s="1001"/>
      <c r="AE98" s="1001"/>
      <c r="AF98" s="1001"/>
      <c r="AG98" s="1001"/>
      <c r="AH98" s="1001"/>
      <c r="AI98" s="1009"/>
      <c r="AJ98" s="1009"/>
    </row>
    <row r="99" spans="1:36" ht="33" customHeight="1" x14ac:dyDescent="0.25">
      <c r="A99" s="886"/>
      <c r="B99" s="889"/>
      <c r="C99" s="922"/>
      <c r="D99" s="922"/>
      <c r="E99" s="280" t="s">
        <v>551</v>
      </c>
      <c r="F99" s="280">
        <v>0</v>
      </c>
      <c r="G99" s="280">
        <v>0</v>
      </c>
      <c r="H99" s="280">
        <v>0</v>
      </c>
      <c r="I99" s="280">
        <v>0</v>
      </c>
      <c r="J99" s="280">
        <v>0</v>
      </c>
      <c r="K99" s="280">
        <v>0</v>
      </c>
      <c r="L99" s="280">
        <v>0</v>
      </c>
      <c r="M99" s="280">
        <v>0</v>
      </c>
      <c r="N99" s="280">
        <v>0</v>
      </c>
      <c r="O99" s="280">
        <v>0</v>
      </c>
      <c r="P99" s="280">
        <v>0</v>
      </c>
      <c r="Q99" s="280">
        <v>0</v>
      </c>
      <c r="R99" s="280">
        <v>390</v>
      </c>
      <c r="S99" s="280">
        <v>390</v>
      </c>
      <c r="T99" s="280">
        <v>390</v>
      </c>
      <c r="U99" s="280">
        <v>390</v>
      </c>
      <c r="V99" s="278">
        <f t="shared" si="23"/>
        <v>0</v>
      </c>
      <c r="W99" s="278">
        <f t="shared" si="24"/>
        <v>0</v>
      </c>
      <c r="X99" s="278">
        <f t="shared" si="25"/>
        <v>0</v>
      </c>
      <c r="Y99" s="279">
        <f t="shared" si="26"/>
        <v>0</v>
      </c>
      <c r="Z99" s="1007"/>
      <c r="AA99" s="1001"/>
      <c r="AB99" s="1001"/>
      <c r="AC99" s="1001"/>
      <c r="AD99" s="1001"/>
      <c r="AE99" s="1001"/>
      <c r="AF99" s="1001"/>
      <c r="AG99" s="1001"/>
      <c r="AH99" s="1001"/>
      <c r="AI99" s="1009"/>
      <c r="AJ99" s="1009"/>
    </row>
    <row r="100" spans="1:36" ht="15.75" x14ac:dyDescent="0.25">
      <c r="A100" s="886"/>
      <c r="B100" s="889"/>
      <c r="C100" s="922"/>
      <c r="D100" s="922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7"/>
      <c r="S100" s="277"/>
      <c r="T100" s="277"/>
      <c r="U100" s="277"/>
      <c r="V100" s="278">
        <f t="shared" si="23"/>
        <v>0</v>
      </c>
      <c r="W100" s="278">
        <f t="shared" si="24"/>
        <v>0</v>
      </c>
      <c r="X100" s="278">
        <f t="shared" si="25"/>
        <v>0</v>
      </c>
      <c r="Y100" s="279">
        <f t="shared" si="26"/>
        <v>0</v>
      </c>
      <c r="Z100" s="1007"/>
      <c r="AA100" s="1001"/>
      <c r="AB100" s="1001"/>
      <c r="AC100" s="1001"/>
      <c r="AD100" s="1001"/>
      <c r="AE100" s="1001"/>
      <c r="AF100" s="1001"/>
      <c r="AG100" s="1001"/>
      <c r="AH100" s="1001"/>
      <c r="AI100" s="1009"/>
      <c r="AJ100" s="1009"/>
    </row>
    <row r="101" spans="1:36" ht="15.75" x14ac:dyDescent="0.25">
      <c r="A101" s="886"/>
      <c r="B101" s="889"/>
      <c r="C101" s="922"/>
      <c r="D101" s="922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1"/>
      <c r="S101" s="281"/>
      <c r="T101" s="281"/>
      <c r="U101" s="281"/>
      <c r="V101" s="278">
        <f t="shared" si="23"/>
        <v>0</v>
      </c>
      <c r="W101" s="278">
        <f t="shared" si="24"/>
        <v>0</v>
      </c>
      <c r="X101" s="278">
        <f t="shared" si="25"/>
        <v>0</v>
      </c>
      <c r="Y101" s="279">
        <f t="shared" si="26"/>
        <v>0</v>
      </c>
      <c r="Z101" s="1007"/>
      <c r="AA101" s="1001"/>
      <c r="AB101" s="1001"/>
      <c r="AC101" s="1001"/>
      <c r="AD101" s="1001"/>
      <c r="AE101" s="1001"/>
      <c r="AF101" s="1001"/>
      <c r="AG101" s="1001"/>
      <c r="AH101" s="1001"/>
      <c r="AI101" s="1009"/>
      <c r="AJ101" s="1009"/>
    </row>
    <row r="102" spans="1:36" ht="16.5" thickBot="1" x14ac:dyDescent="0.3">
      <c r="A102" s="887"/>
      <c r="B102" s="890"/>
      <c r="C102" s="923"/>
      <c r="D102" s="923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3"/>
      <c r="S102" s="283"/>
      <c r="T102" s="283"/>
      <c r="U102" s="283"/>
      <c r="V102" s="284">
        <f t="shared" si="23"/>
        <v>0</v>
      </c>
      <c r="W102" s="284">
        <f t="shared" si="24"/>
        <v>0</v>
      </c>
      <c r="X102" s="284">
        <f t="shared" si="25"/>
        <v>0</v>
      </c>
      <c r="Y102" s="285">
        <f t="shared" si="26"/>
        <v>0</v>
      </c>
      <c r="Z102" s="1008"/>
      <c r="AA102" s="1002"/>
      <c r="AB102" s="1002"/>
      <c r="AC102" s="1002"/>
      <c r="AD102" s="1002"/>
      <c r="AE102" s="1002"/>
      <c r="AF102" s="1002"/>
      <c r="AG102" s="1002"/>
      <c r="AH102" s="1002"/>
      <c r="AI102" s="1005"/>
      <c r="AJ102" s="1005"/>
    </row>
    <row r="103" spans="1:36" ht="15.75" x14ac:dyDescent="0.25">
      <c r="A103" s="885">
        <v>14</v>
      </c>
      <c r="B103" s="888" t="s">
        <v>121</v>
      </c>
      <c r="C103" s="921" t="s">
        <v>530</v>
      </c>
      <c r="D103" s="921">
        <f>(160+160)*0.9</f>
        <v>288</v>
      </c>
      <c r="E103" s="273" t="s">
        <v>30</v>
      </c>
      <c r="F103" s="273">
        <v>28</v>
      </c>
      <c r="G103" s="273">
        <v>27</v>
      </c>
      <c r="H103" s="273">
        <v>26</v>
      </c>
      <c r="I103" s="273">
        <v>14</v>
      </c>
      <c r="J103" s="273">
        <v>16</v>
      </c>
      <c r="K103" s="273">
        <v>15</v>
      </c>
      <c r="L103" s="273">
        <v>25</v>
      </c>
      <c r="M103" s="273">
        <v>25</v>
      </c>
      <c r="N103" s="273">
        <v>25</v>
      </c>
      <c r="O103" s="273">
        <v>12</v>
      </c>
      <c r="P103" s="273">
        <v>12</v>
      </c>
      <c r="Q103" s="273">
        <v>12</v>
      </c>
      <c r="R103" s="273">
        <v>390</v>
      </c>
      <c r="S103" s="273">
        <v>390</v>
      </c>
      <c r="T103" s="273">
        <v>390</v>
      </c>
      <c r="U103" s="273">
        <v>390</v>
      </c>
      <c r="V103" s="274">
        <f t="shared" si="23"/>
        <v>27</v>
      </c>
      <c r="W103" s="274">
        <f t="shared" si="24"/>
        <v>15</v>
      </c>
      <c r="X103" s="274">
        <f t="shared" si="25"/>
        <v>25</v>
      </c>
      <c r="Y103" s="275">
        <f t="shared" si="26"/>
        <v>12</v>
      </c>
      <c r="Z103" s="1006">
        <f>SUM(V103:V106)</f>
        <v>36.333333333333336</v>
      </c>
      <c r="AA103" s="1003">
        <f>SUM(W103:W106)</f>
        <v>27</v>
      </c>
      <c r="AB103" s="1003">
        <f>SUM(X103:X106)</f>
        <v>41</v>
      </c>
      <c r="AC103" s="1003">
        <f>SUM(Y103:Y106)</f>
        <v>25</v>
      </c>
      <c r="AD103" s="1000">
        <f t="shared" ref="AD103" si="33">Z103*0.38*0.9*SQRT(3)</f>
        <v>21.522463334850872</v>
      </c>
      <c r="AE103" s="1000">
        <f t="shared" si="31"/>
        <v>15.993757157091013</v>
      </c>
      <c r="AF103" s="1000">
        <f t="shared" si="31"/>
        <v>24.286816423730798</v>
      </c>
      <c r="AG103" s="1000">
        <f t="shared" si="31"/>
        <v>14.809034404713902</v>
      </c>
      <c r="AH103" s="1003">
        <f>MAX(Z103:AC106)</f>
        <v>41</v>
      </c>
      <c r="AI103" s="1004">
        <f t="shared" ref="AI103" si="34">AH103*0.38*0.9*SQRT(3)</f>
        <v>24.286816423730798</v>
      </c>
      <c r="AJ103" s="1004">
        <f>D103-AI103</f>
        <v>263.71318357626922</v>
      </c>
    </row>
    <row r="104" spans="1:36" ht="15.75" x14ac:dyDescent="0.25">
      <c r="A104" s="886"/>
      <c r="B104" s="889"/>
      <c r="C104" s="922"/>
      <c r="D104" s="922"/>
      <c r="E104" s="276" t="s">
        <v>552</v>
      </c>
      <c r="F104" s="276">
        <v>8</v>
      </c>
      <c r="G104" s="276">
        <v>9</v>
      </c>
      <c r="H104" s="276">
        <v>8</v>
      </c>
      <c r="I104" s="276">
        <v>11</v>
      </c>
      <c r="J104" s="276">
        <v>10</v>
      </c>
      <c r="K104" s="276">
        <v>12</v>
      </c>
      <c r="L104" s="276">
        <v>15</v>
      </c>
      <c r="M104" s="276">
        <v>15</v>
      </c>
      <c r="N104" s="276">
        <v>15</v>
      </c>
      <c r="O104" s="276">
        <v>12</v>
      </c>
      <c r="P104" s="276">
        <v>12</v>
      </c>
      <c r="Q104" s="276">
        <v>12</v>
      </c>
      <c r="R104" s="277">
        <v>390</v>
      </c>
      <c r="S104" s="277">
        <v>390</v>
      </c>
      <c r="T104" s="277">
        <v>390</v>
      </c>
      <c r="U104" s="277">
        <v>390</v>
      </c>
      <c r="V104" s="278">
        <f t="shared" si="23"/>
        <v>8.3333333333333339</v>
      </c>
      <c r="W104" s="278">
        <f t="shared" si="24"/>
        <v>11</v>
      </c>
      <c r="X104" s="278">
        <f t="shared" si="25"/>
        <v>15</v>
      </c>
      <c r="Y104" s="279">
        <f t="shared" si="26"/>
        <v>12</v>
      </c>
      <c r="Z104" s="1007"/>
      <c r="AA104" s="1001"/>
      <c r="AB104" s="1001"/>
      <c r="AC104" s="1001"/>
      <c r="AD104" s="1001"/>
      <c r="AE104" s="1001"/>
      <c r="AF104" s="1001"/>
      <c r="AG104" s="1001"/>
      <c r="AH104" s="1001"/>
      <c r="AI104" s="1009"/>
      <c r="AJ104" s="1009"/>
    </row>
    <row r="105" spans="1:36" ht="15.75" x14ac:dyDescent="0.25">
      <c r="A105" s="886"/>
      <c r="B105" s="889"/>
      <c r="C105" s="922"/>
      <c r="D105" s="922"/>
      <c r="E105" s="280" t="s">
        <v>553</v>
      </c>
      <c r="F105" s="280">
        <v>1</v>
      </c>
      <c r="G105" s="280">
        <v>1</v>
      </c>
      <c r="H105" s="280">
        <v>1</v>
      </c>
      <c r="I105" s="280">
        <v>1</v>
      </c>
      <c r="J105" s="280">
        <v>1</v>
      </c>
      <c r="K105" s="280">
        <v>1</v>
      </c>
      <c r="L105" s="280">
        <v>1</v>
      </c>
      <c r="M105" s="280">
        <v>1</v>
      </c>
      <c r="N105" s="280">
        <v>1</v>
      </c>
      <c r="O105" s="280">
        <v>1</v>
      </c>
      <c r="P105" s="280">
        <v>1</v>
      </c>
      <c r="Q105" s="280">
        <v>1</v>
      </c>
      <c r="R105" s="280">
        <v>390</v>
      </c>
      <c r="S105" s="280">
        <v>390</v>
      </c>
      <c r="T105" s="280">
        <v>390</v>
      </c>
      <c r="U105" s="280">
        <v>390</v>
      </c>
      <c r="V105" s="278">
        <f t="shared" si="23"/>
        <v>1</v>
      </c>
      <c r="W105" s="278">
        <f t="shared" si="24"/>
        <v>1</v>
      </c>
      <c r="X105" s="278">
        <f t="shared" si="25"/>
        <v>1</v>
      </c>
      <c r="Y105" s="279">
        <f t="shared" si="26"/>
        <v>1</v>
      </c>
      <c r="Z105" s="1007"/>
      <c r="AA105" s="1001"/>
      <c r="AB105" s="1001"/>
      <c r="AC105" s="1001"/>
      <c r="AD105" s="1001"/>
      <c r="AE105" s="1001"/>
      <c r="AF105" s="1001"/>
      <c r="AG105" s="1001"/>
      <c r="AH105" s="1001"/>
      <c r="AI105" s="1009"/>
      <c r="AJ105" s="1009"/>
    </row>
    <row r="106" spans="1:36" ht="16.5" thickBot="1" x14ac:dyDescent="0.3">
      <c r="A106" s="887"/>
      <c r="B106" s="890"/>
      <c r="C106" s="923"/>
      <c r="D106" s="923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3"/>
      <c r="S106" s="283"/>
      <c r="T106" s="283"/>
      <c r="U106" s="283"/>
      <c r="V106" s="284">
        <f t="shared" si="23"/>
        <v>0</v>
      </c>
      <c r="W106" s="284">
        <f t="shared" si="24"/>
        <v>0</v>
      </c>
      <c r="X106" s="284">
        <f t="shared" si="25"/>
        <v>0</v>
      </c>
      <c r="Y106" s="285">
        <f t="shared" si="26"/>
        <v>0</v>
      </c>
      <c r="Z106" s="1008"/>
      <c r="AA106" s="1002"/>
      <c r="AB106" s="1002"/>
      <c r="AC106" s="1002"/>
      <c r="AD106" s="1002"/>
      <c r="AE106" s="1002"/>
      <c r="AF106" s="1002"/>
      <c r="AG106" s="1002"/>
      <c r="AH106" s="1002"/>
      <c r="AI106" s="1005"/>
      <c r="AJ106" s="1005"/>
    </row>
    <row r="107" spans="1:36" ht="15.75" x14ac:dyDescent="0.25">
      <c r="A107" s="885">
        <v>15</v>
      </c>
      <c r="B107" s="991" t="s">
        <v>369</v>
      </c>
      <c r="C107" s="900" t="s">
        <v>93</v>
      </c>
      <c r="D107" s="900">
        <f>100*0.9</f>
        <v>90</v>
      </c>
      <c r="E107" s="273" t="s">
        <v>554</v>
      </c>
      <c r="F107" s="273">
        <v>28</v>
      </c>
      <c r="G107" s="273">
        <v>28</v>
      </c>
      <c r="H107" s="273">
        <v>28</v>
      </c>
      <c r="I107" s="273">
        <v>28</v>
      </c>
      <c r="J107" s="273">
        <v>28</v>
      </c>
      <c r="K107" s="273">
        <v>28</v>
      </c>
      <c r="L107" s="273">
        <v>27</v>
      </c>
      <c r="M107" s="273">
        <v>27</v>
      </c>
      <c r="N107" s="273">
        <v>27</v>
      </c>
      <c r="O107" s="273">
        <v>27</v>
      </c>
      <c r="P107" s="273">
        <v>27</v>
      </c>
      <c r="Q107" s="273">
        <v>27</v>
      </c>
      <c r="R107" s="296">
        <v>390</v>
      </c>
      <c r="S107" s="296">
        <v>390</v>
      </c>
      <c r="T107" s="296">
        <v>390</v>
      </c>
      <c r="U107" s="296">
        <v>390</v>
      </c>
      <c r="V107" s="274">
        <f t="shared" si="23"/>
        <v>28</v>
      </c>
      <c r="W107" s="274">
        <f t="shared" si="24"/>
        <v>28</v>
      </c>
      <c r="X107" s="274">
        <f t="shared" si="25"/>
        <v>27</v>
      </c>
      <c r="Y107" s="275">
        <f t="shared" si="26"/>
        <v>27</v>
      </c>
      <c r="Z107" s="1006">
        <f>SUM(V107:V108)</f>
        <v>28</v>
      </c>
      <c r="AA107" s="1003">
        <f>SUM(W107:W108)</f>
        <v>28</v>
      </c>
      <c r="AB107" s="1003">
        <f>SUM(X107:X108)</f>
        <v>27</v>
      </c>
      <c r="AC107" s="1003">
        <f>SUM(Y107:Y108)</f>
        <v>27</v>
      </c>
      <c r="AD107" s="1000">
        <f t="shared" ref="AD107:AG107" si="35">Z107*0.38*0.9*SQRT(3)</f>
        <v>16.586118533279571</v>
      </c>
      <c r="AE107" s="1000">
        <f t="shared" si="35"/>
        <v>16.586118533279571</v>
      </c>
      <c r="AF107" s="1000">
        <f t="shared" si="35"/>
        <v>15.993757157091013</v>
      </c>
      <c r="AG107" s="1000">
        <f t="shared" si="35"/>
        <v>15.993757157091013</v>
      </c>
      <c r="AH107" s="1003">
        <f>MAX(Z107:AC108)</f>
        <v>28</v>
      </c>
      <c r="AI107" s="1004">
        <f t="shared" ref="AI107" si="36">AH107*0.38*0.9*SQRT(3)</f>
        <v>16.586118533279571</v>
      </c>
      <c r="AJ107" s="1004">
        <f>D107-AI107</f>
        <v>73.413881466720426</v>
      </c>
    </row>
    <row r="108" spans="1:36" ht="16.5" thickBot="1" x14ac:dyDescent="0.3">
      <c r="A108" s="887"/>
      <c r="B108" s="992"/>
      <c r="C108" s="902"/>
      <c r="D108" s="90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3"/>
      <c r="S108" s="283"/>
      <c r="T108" s="283"/>
      <c r="U108" s="283"/>
      <c r="V108" s="284">
        <f t="shared" si="23"/>
        <v>0</v>
      </c>
      <c r="W108" s="284">
        <f t="shared" si="24"/>
        <v>0</v>
      </c>
      <c r="X108" s="284">
        <f t="shared" si="25"/>
        <v>0</v>
      </c>
      <c r="Y108" s="285">
        <f t="shared" si="26"/>
        <v>0</v>
      </c>
      <c r="Z108" s="1008"/>
      <c r="AA108" s="1002"/>
      <c r="AB108" s="1002"/>
      <c r="AC108" s="1002"/>
      <c r="AD108" s="1002"/>
      <c r="AE108" s="1002"/>
      <c r="AF108" s="1002"/>
      <c r="AG108" s="1002"/>
      <c r="AH108" s="1002"/>
      <c r="AI108" s="1005"/>
      <c r="AJ108" s="1005"/>
    </row>
    <row r="109" spans="1:36" ht="15.75" x14ac:dyDescent="0.25">
      <c r="A109" s="885">
        <v>16</v>
      </c>
      <c r="B109" s="991" t="s">
        <v>280</v>
      </c>
      <c r="C109" s="921" t="s">
        <v>530</v>
      </c>
      <c r="D109" s="921">
        <f>(160+160)*0.9</f>
        <v>288</v>
      </c>
      <c r="E109" s="273" t="s">
        <v>555</v>
      </c>
      <c r="F109" s="273">
        <v>4</v>
      </c>
      <c r="G109" s="273">
        <v>4</v>
      </c>
      <c r="H109" s="273">
        <v>4</v>
      </c>
      <c r="I109" s="273">
        <v>4</v>
      </c>
      <c r="J109" s="273">
        <v>4</v>
      </c>
      <c r="K109" s="273">
        <v>4</v>
      </c>
      <c r="L109" s="273">
        <v>6.8</v>
      </c>
      <c r="M109" s="273">
        <v>6.8</v>
      </c>
      <c r="N109" s="273">
        <v>6.8</v>
      </c>
      <c r="O109" s="273">
        <v>6.8</v>
      </c>
      <c r="P109" s="273">
        <v>6.8</v>
      </c>
      <c r="Q109" s="273">
        <v>6.8</v>
      </c>
      <c r="R109" s="296">
        <v>390</v>
      </c>
      <c r="S109" s="296">
        <v>390</v>
      </c>
      <c r="T109" s="296">
        <v>390</v>
      </c>
      <c r="U109" s="296">
        <v>390</v>
      </c>
      <c r="V109" s="274">
        <f t="shared" si="23"/>
        <v>4</v>
      </c>
      <c r="W109" s="274">
        <f t="shared" si="24"/>
        <v>4</v>
      </c>
      <c r="X109" s="274">
        <f t="shared" si="25"/>
        <v>6.8</v>
      </c>
      <c r="Y109" s="275">
        <f t="shared" si="26"/>
        <v>6.8</v>
      </c>
      <c r="Z109" s="1006">
        <f>SUM(V109:V112)</f>
        <v>4</v>
      </c>
      <c r="AA109" s="1003">
        <f>SUM(W109:W112)</f>
        <v>4</v>
      </c>
      <c r="AB109" s="1003">
        <f>SUM(X109:X112)</f>
        <v>10.34</v>
      </c>
      <c r="AC109" s="1003">
        <f>SUM(Y109:Y112)</f>
        <v>10.199999999999999</v>
      </c>
      <c r="AD109" s="1000">
        <f t="shared" ref="AD109:AG109" si="37">Z109*0.38*0.9*SQRT(3)</f>
        <v>2.369445504754224</v>
      </c>
      <c r="AE109" s="1000">
        <f t="shared" si="37"/>
        <v>2.369445504754224</v>
      </c>
      <c r="AF109" s="1000">
        <f t="shared" si="37"/>
        <v>6.1250166297896689</v>
      </c>
      <c r="AG109" s="1000">
        <f t="shared" si="37"/>
        <v>6.042086037123271</v>
      </c>
      <c r="AH109" s="1003">
        <f>MAX(Z109:AC112)</f>
        <v>10.34</v>
      </c>
      <c r="AI109" s="1004">
        <f t="shared" ref="AI109" si="38">AH109*0.38*0.9*SQRT(3)</f>
        <v>6.1250166297896689</v>
      </c>
      <c r="AJ109" s="1004">
        <f>D109-AI109</f>
        <v>281.87498337021032</v>
      </c>
    </row>
    <row r="110" spans="1:36" ht="15.75" x14ac:dyDescent="0.25">
      <c r="A110" s="886"/>
      <c r="B110" s="999"/>
      <c r="C110" s="922"/>
      <c r="D110" s="922"/>
      <c r="E110" s="276" t="s">
        <v>556</v>
      </c>
      <c r="F110" s="276">
        <v>0</v>
      </c>
      <c r="G110" s="276">
        <v>0</v>
      </c>
      <c r="H110" s="276">
        <v>0</v>
      </c>
      <c r="I110" s="276">
        <v>0</v>
      </c>
      <c r="J110" s="276">
        <v>0</v>
      </c>
      <c r="K110" s="276">
        <v>0</v>
      </c>
      <c r="L110" s="276">
        <v>0</v>
      </c>
      <c r="M110" s="276">
        <v>0</v>
      </c>
      <c r="N110" s="276">
        <v>0</v>
      </c>
      <c r="O110" s="276">
        <v>0</v>
      </c>
      <c r="P110" s="276">
        <v>0</v>
      </c>
      <c r="Q110" s="276">
        <v>0</v>
      </c>
      <c r="R110" s="277">
        <v>0</v>
      </c>
      <c r="S110" s="277">
        <v>0</v>
      </c>
      <c r="T110" s="277">
        <v>0</v>
      </c>
      <c r="U110" s="277">
        <v>0</v>
      </c>
      <c r="V110" s="278">
        <f t="shared" si="23"/>
        <v>0</v>
      </c>
      <c r="W110" s="278">
        <f t="shared" si="24"/>
        <v>0</v>
      </c>
      <c r="X110" s="278">
        <f t="shared" si="25"/>
        <v>0</v>
      </c>
      <c r="Y110" s="279">
        <f t="shared" si="26"/>
        <v>0</v>
      </c>
      <c r="Z110" s="1007"/>
      <c r="AA110" s="1001"/>
      <c r="AB110" s="1001"/>
      <c r="AC110" s="1001"/>
      <c r="AD110" s="1001"/>
      <c r="AE110" s="1001"/>
      <c r="AF110" s="1001"/>
      <c r="AG110" s="1001"/>
      <c r="AH110" s="1001"/>
      <c r="AI110" s="1009"/>
      <c r="AJ110" s="1009"/>
    </row>
    <row r="111" spans="1:36" ht="15.75" x14ac:dyDescent="0.25">
      <c r="A111" s="886"/>
      <c r="B111" s="999"/>
      <c r="C111" s="922"/>
      <c r="D111" s="922"/>
      <c r="E111" s="280" t="s">
        <v>961</v>
      </c>
      <c r="F111" s="280"/>
      <c r="G111" s="280"/>
      <c r="H111" s="280"/>
      <c r="I111" s="280"/>
      <c r="J111" s="280"/>
      <c r="K111" s="280"/>
      <c r="L111" s="280">
        <v>1.76</v>
      </c>
      <c r="M111" s="280">
        <v>1.76</v>
      </c>
      <c r="N111" s="280">
        <v>1.76</v>
      </c>
      <c r="O111" s="280">
        <v>1.7</v>
      </c>
      <c r="P111" s="280">
        <v>1.7</v>
      </c>
      <c r="Q111" s="280">
        <v>1.7</v>
      </c>
      <c r="R111" s="281"/>
      <c r="S111" s="281"/>
      <c r="T111" s="281"/>
      <c r="U111" s="281"/>
      <c r="V111" s="278">
        <f t="shared" si="23"/>
        <v>0</v>
      </c>
      <c r="W111" s="278">
        <f t="shared" si="24"/>
        <v>0</v>
      </c>
      <c r="X111" s="278">
        <f t="shared" si="25"/>
        <v>1.76</v>
      </c>
      <c r="Y111" s="279">
        <f t="shared" si="26"/>
        <v>1.7</v>
      </c>
      <c r="Z111" s="1007"/>
      <c r="AA111" s="1001"/>
      <c r="AB111" s="1001"/>
      <c r="AC111" s="1001"/>
      <c r="AD111" s="1001"/>
      <c r="AE111" s="1001"/>
      <c r="AF111" s="1001"/>
      <c r="AG111" s="1001"/>
      <c r="AH111" s="1001"/>
      <c r="AI111" s="1009"/>
      <c r="AJ111" s="1009"/>
    </row>
    <row r="112" spans="1:36" ht="16.5" thickBot="1" x14ac:dyDescent="0.3">
      <c r="A112" s="887"/>
      <c r="B112" s="992"/>
      <c r="C112" s="923"/>
      <c r="D112" s="923"/>
      <c r="E112" s="282" t="s">
        <v>1049</v>
      </c>
      <c r="F112" s="282"/>
      <c r="G112" s="282"/>
      <c r="H112" s="282"/>
      <c r="I112" s="282"/>
      <c r="J112" s="282"/>
      <c r="K112" s="282"/>
      <c r="L112" s="282">
        <v>1.78</v>
      </c>
      <c r="M112" s="282">
        <v>1.78</v>
      </c>
      <c r="N112" s="282">
        <v>1.78</v>
      </c>
      <c r="O112" s="282">
        <v>1.7</v>
      </c>
      <c r="P112" s="282">
        <v>1.7</v>
      </c>
      <c r="Q112" s="282">
        <v>1.7</v>
      </c>
      <c r="R112" s="283"/>
      <c r="S112" s="283"/>
      <c r="T112" s="283"/>
      <c r="U112" s="283"/>
      <c r="V112" s="284">
        <f t="shared" si="23"/>
        <v>0</v>
      </c>
      <c r="W112" s="284">
        <f t="shared" si="24"/>
        <v>0</v>
      </c>
      <c r="X112" s="284">
        <f t="shared" si="25"/>
        <v>1.78</v>
      </c>
      <c r="Y112" s="285">
        <f t="shared" si="26"/>
        <v>1.7</v>
      </c>
      <c r="Z112" s="1008"/>
      <c r="AA112" s="1002"/>
      <c r="AB112" s="1002"/>
      <c r="AC112" s="1002"/>
      <c r="AD112" s="1002"/>
      <c r="AE112" s="1002"/>
      <c r="AF112" s="1002"/>
      <c r="AG112" s="1002"/>
      <c r="AH112" s="1002"/>
      <c r="AI112" s="1005"/>
      <c r="AJ112" s="1005"/>
    </row>
    <row r="113" spans="1:36" ht="18.75" customHeight="1" x14ac:dyDescent="0.25">
      <c r="A113" s="989">
        <v>17</v>
      </c>
      <c r="B113" s="991" t="s">
        <v>285</v>
      </c>
      <c r="C113" s="900" t="s">
        <v>88</v>
      </c>
      <c r="D113" s="900">
        <f>160*0.9</f>
        <v>144</v>
      </c>
      <c r="E113" s="273" t="s">
        <v>557</v>
      </c>
      <c r="F113" s="273">
        <v>2.2000000000000002</v>
      </c>
      <c r="G113" s="273">
        <v>2.2000000000000002</v>
      </c>
      <c r="H113" s="273">
        <v>2.2000000000000002</v>
      </c>
      <c r="I113" s="273">
        <v>2.2000000000000002</v>
      </c>
      <c r="J113" s="273">
        <v>2.2000000000000002</v>
      </c>
      <c r="K113" s="273">
        <v>2.2000000000000002</v>
      </c>
      <c r="L113" s="273">
        <v>45</v>
      </c>
      <c r="M113" s="273">
        <v>45</v>
      </c>
      <c r="N113" s="273">
        <v>45</v>
      </c>
      <c r="O113" s="273">
        <v>45</v>
      </c>
      <c r="P113" s="273">
        <v>45</v>
      </c>
      <c r="Q113" s="273">
        <v>45</v>
      </c>
      <c r="R113" s="296">
        <v>390</v>
      </c>
      <c r="S113" s="296">
        <v>390</v>
      </c>
      <c r="T113" s="296">
        <v>390</v>
      </c>
      <c r="U113" s="296">
        <v>390</v>
      </c>
      <c r="V113" s="274">
        <f t="shared" si="23"/>
        <v>2.2000000000000002</v>
      </c>
      <c r="W113" s="274">
        <f t="shared" si="24"/>
        <v>2.2000000000000002</v>
      </c>
      <c r="X113" s="274">
        <f t="shared" si="25"/>
        <v>45</v>
      </c>
      <c r="Y113" s="275">
        <f t="shared" si="26"/>
        <v>45</v>
      </c>
      <c r="Z113" s="993">
        <f>SUM(V113:V114)</f>
        <v>2.2000000000000002</v>
      </c>
      <c r="AA113" s="985">
        <f>SUM(W113:W114)</f>
        <v>2.2000000000000002</v>
      </c>
      <c r="AB113" s="985">
        <f>SUM(X113:X114)</f>
        <v>45</v>
      </c>
      <c r="AC113" s="985">
        <f>SUM(Y113:Y114)</f>
        <v>45</v>
      </c>
      <c r="AD113" s="985">
        <f t="shared" ref="AD113:AG113" si="39">Z113*0.38*0.9*SQRT(3)</f>
        <v>1.3031950276148234</v>
      </c>
      <c r="AE113" s="985">
        <f t="shared" si="39"/>
        <v>1.3031950276148234</v>
      </c>
      <c r="AF113" s="985">
        <f t="shared" si="39"/>
        <v>26.656261928485023</v>
      </c>
      <c r="AG113" s="985">
        <f t="shared" si="39"/>
        <v>26.656261928485023</v>
      </c>
      <c r="AH113" s="985">
        <f>MAX(Z113:AC114)</f>
        <v>45</v>
      </c>
      <c r="AI113" s="987">
        <f t="shared" ref="AI113" si="40">AH113*0.38*0.9*SQRT(3)</f>
        <v>26.656261928485023</v>
      </c>
      <c r="AJ113" s="987">
        <f>D113-AI113</f>
        <v>117.34373807151498</v>
      </c>
    </row>
    <row r="114" spans="1:36" ht="16.5" thickBot="1" x14ac:dyDescent="0.3">
      <c r="A114" s="990"/>
      <c r="B114" s="992"/>
      <c r="C114" s="902"/>
      <c r="D114" s="90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3"/>
      <c r="S114" s="283"/>
      <c r="T114" s="283"/>
      <c r="U114" s="283"/>
      <c r="V114" s="284">
        <f t="shared" si="23"/>
        <v>0</v>
      </c>
      <c r="W114" s="284">
        <f t="shared" si="24"/>
        <v>0</v>
      </c>
      <c r="X114" s="284">
        <f t="shared" si="25"/>
        <v>0</v>
      </c>
      <c r="Y114" s="285">
        <f t="shared" si="26"/>
        <v>0</v>
      </c>
      <c r="Z114" s="994"/>
      <c r="AA114" s="986"/>
      <c r="AB114" s="986"/>
      <c r="AC114" s="986"/>
      <c r="AD114" s="986"/>
      <c r="AE114" s="986"/>
      <c r="AF114" s="986"/>
      <c r="AG114" s="986"/>
      <c r="AH114" s="986"/>
      <c r="AI114" s="988"/>
      <c r="AJ114" s="988"/>
    </row>
    <row r="115" spans="1:36" ht="16.5" customHeight="1" x14ac:dyDescent="0.25">
      <c r="A115" s="885">
        <v>18</v>
      </c>
      <c r="B115" s="888" t="s">
        <v>558</v>
      </c>
      <c r="C115" s="921" t="s">
        <v>61</v>
      </c>
      <c r="D115" s="921">
        <f>400*0.9</f>
        <v>360</v>
      </c>
      <c r="E115" s="273" t="s">
        <v>559</v>
      </c>
      <c r="F115" s="273">
        <v>40</v>
      </c>
      <c r="G115" s="273">
        <v>40</v>
      </c>
      <c r="H115" s="273">
        <v>40</v>
      </c>
      <c r="I115" s="273">
        <v>40</v>
      </c>
      <c r="J115" s="273">
        <v>40</v>
      </c>
      <c r="K115" s="273">
        <v>40</v>
      </c>
      <c r="L115" s="273">
        <v>25</v>
      </c>
      <c r="M115" s="273">
        <v>25</v>
      </c>
      <c r="N115" s="273">
        <v>25</v>
      </c>
      <c r="O115" s="273">
        <v>25</v>
      </c>
      <c r="P115" s="273">
        <v>25</v>
      </c>
      <c r="Q115" s="273">
        <v>25</v>
      </c>
      <c r="R115" s="273">
        <v>390</v>
      </c>
      <c r="S115" s="273">
        <v>390</v>
      </c>
      <c r="T115" s="273">
        <v>390</v>
      </c>
      <c r="U115" s="273">
        <v>390</v>
      </c>
      <c r="V115" s="274">
        <f t="shared" si="23"/>
        <v>40</v>
      </c>
      <c r="W115" s="274">
        <f t="shared" si="24"/>
        <v>40</v>
      </c>
      <c r="X115" s="274">
        <f t="shared" si="25"/>
        <v>25</v>
      </c>
      <c r="Y115" s="275">
        <f t="shared" si="26"/>
        <v>25</v>
      </c>
      <c r="Z115" s="1006">
        <f>SUM(V115:V124)</f>
        <v>267.66666666666669</v>
      </c>
      <c r="AA115" s="1003">
        <f>SUM(W115:W124)</f>
        <v>284.33333333333331</v>
      </c>
      <c r="AB115" s="1003">
        <f>SUM(X115:X124)</f>
        <v>350</v>
      </c>
      <c r="AC115" s="1003">
        <f>SUM(Y115:Y124)</f>
        <v>359</v>
      </c>
      <c r="AD115" s="1000">
        <f t="shared" ref="AD115:AG115" si="41">Z115*0.38*0.9*SQRT(3)</f>
        <v>158.55539502647017</v>
      </c>
      <c r="AE115" s="1000">
        <f t="shared" si="41"/>
        <v>168.42808462961275</v>
      </c>
      <c r="AF115" s="1000">
        <f t="shared" si="41"/>
        <v>207.32648166599461</v>
      </c>
      <c r="AG115" s="1000">
        <f t="shared" si="41"/>
        <v>212.65773405169159</v>
      </c>
      <c r="AH115" s="1003">
        <f>MAX(Z115:AC124)</f>
        <v>359</v>
      </c>
      <c r="AI115" s="1004">
        <f t="shared" ref="AI115" si="42">AH115*0.38*0.9*SQRT(3)</f>
        <v>212.65773405169159</v>
      </c>
      <c r="AJ115" s="1004">
        <f>D115-AI115</f>
        <v>147.34226594830841</v>
      </c>
    </row>
    <row r="116" spans="1:36" ht="15.75" x14ac:dyDescent="0.25">
      <c r="A116" s="886"/>
      <c r="B116" s="889"/>
      <c r="C116" s="922"/>
      <c r="D116" s="922"/>
      <c r="E116" s="276" t="s">
        <v>560</v>
      </c>
      <c r="F116" s="276">
        <v>30</v>
      </c>
      <c r="G116" s="276">
        <v>31</v>
      </c>
      <c r="H116" s="276">
        <v>30</v>
      </c>
      <c r="I116" s="276">
        <v>34</v>
      </c>
      <c r="J116" s="276">
        <v>31</v>
      </c>
      <c r="K116" s="276">
        <v>33</v>
      </c>
      <c r="L116" s="276">
        <v>55</v>
      </c>
      <c r="M116" s="276">
        <v>55</v>
      </c>
      <c r="N116" s="276">
        <v>55</v>
      </c>
      <c r="O116" s="276">
        <v>50</v>
      </c>
      <c r="P116" s="276">
        <v>50</v>
      </c>
      <c r="Q116" s="276">
        <v>50</v>
      </c>
      <c r="R116" s="277">
        <v>390</v>
      </c>
      <c r="S116" s="277">
        <v>390</v>
      </c>
      <c r="T116" s="277">
        <v>390</v>
      </c>
      <c r="U116" s="277">
        <v>390</v>
      </c>
      <c r="V116" s="278">
        <f t="shared" si="23"/>
        <v>30.333333333333332</v>
      </c>
      <c r="W116" s="278">
        <f t="shared" si="24"/>
        <v>32.666666666666664</v>
      </c>
      <c r="X116" s="278">
        <f t="shared" si="25"/>
        <v>55</v>
      </c>
      <c r="Y116" s="279">
        <f t="shared" si="26"/>
        <v>50</v>
      </c>
      <c r="Z116" s="1007"/>
      <c r="AA116" s="1001"/>
      <c r="AB116" s="1001"/>
      <c r="AC116" s="1001"/>
      <c r="AD116" s="1001"/>
      <c r="AE116" s="1001"/>
      <c r="AF116" s="1001"/>
      <c r="AG116" s="1001"/>
      <c r="AH116" s="1001"/>
      <c r="AI116" s="1009"/>
      <c r="AJ116" s="1009"/>
    </row>
    <row r="117" spans="1:36" ht="15.75" x14ac:dyDescent="0.25">
      <c r="A117" s="886"/>
      <c r="B117" s="889"/>
      <c r="C117" s="922"/>
      <c r="D117" s="922"/>
      <c r="E117" s="280" t="s">
        <v>561</v>
      </c>
      <c r="F117" s="280">
        <v>34</v>
      </c>
      <c r="G117" s="280">
        <v>32</v>
      </c>
      <c r="H117" s="280">
        <v>32</v>
      </c>
      <c r="I117" s="280">
        <v>35</v>
      </c>
      <c r="J117" s="280">
        <v>34</v>
      </c>
      <c r="K117" s="280">
        <v>36</v>
      </c>
      <c r="L117" s="280">
        <v>40</v>
      </c>
      <c r="M117" s="280">
        <v>40</v>
      </c>
      <c r="N117" s="280">
        <v>40</v>
      </c>
      <c r="O117" s="280">
        <v>45</v>
      </c>
      <c r="P117" s="280">
        <v>45</v>
      </c>
      <c r="Q117" s="280">
        <v>45</v>
      </c>
      <c r="R117" s="280">
        <v>390</v>
      </c>
      <c r="S117" s="280">
        <v>390</v>
      </c>
      <c r="T117" s="280">
        <v>390</v>
      </c>
      <c r="U117" s="280">
        <v>390</v>
      </c>
      <c r="V117" s="278">
        <f t="shared" si="23"/>
        <v>32.666666666666664</v>
      </c>
      <c r="W117" s="278">
        <f t="shared" si="24"/>
        <v>35</v>
      </c>
      <c r="X117" s="278">
        <f t="shared" si="25"/>
        <v>40</v>
      </c>
      <c r="Y117" s="279">
        <f t="shared" si="26"/>
        <v>45</v>
      </c>
      <c r="Z117" s="1007"/>
      <c r="AA117" s="1001"/>
      <c r="AB117" s="1001"/>
      <c r="AC117" s="1001"/>
      <c r="AD117" s="1001"/>
      <c r="AE117" s="1001"/>
      <c r="AF117" s="1001"/>
      <c r="AG117" s="1001"/>
      <c r="AH117" s="1001"/>
      <c r="AI117" s="1009"/>
      <c r="AJ117" s="1009"/>
    </row>
    <row r="118" spans="1:36" ht="15.75" x14ac:dyDescent="0.25">
      <c r="A118" s="886"/>
      <c r="B118" s="889"/>
      <c r="C118" s="922"/>
      <c r="D118" s="922"/>
      <c r="E118" s="276" t="s">
        <v>562</v>
      </c>
      <c r="F118" s="276">
        <v>38</v>
      </c>
      <c r="G118" s="276">
        <v>36</v>
      </c>
      <c r="H118" s="276">
        <v>36</v>
      </c>
      <c r="I118" s="276">
        <v>41</v>
      </c>
      <c r="J118" s="276">
        <v>40</v>
      </c>
      <c r="K118" s="276">
        <v>39</v>
      </c>
      <c r="L118" s="276">
        <v>50</v>
      </c>
      <c r="M118" s="276">
        <v>50</v>
      </c>
      <c r="N118" s="276">
        <v>50</v>
      </c>
      <c r="O118" s="276">
        <v>50</v>
      </c>
      <c r="P118" s="276">
        <v>50</v>
      </c>
      <c r="Q118" s="276">
        <v>50</v>
      </c>
      <c r="R118" s="277">
        <v>390</v>
      </c>
      <c r="S118" s="277">
        <v>390</v>
      </c>
      <c r="T118" s="277">
        <v>390</v>
      </c>
      <c r="U118" s="277">
        <v>390</v>
      </c>
      <c r="V118" s="278">
        <f t="shared" si="23"/>
        <v>36.666666666666664</v>
      </c>
      <c r="W118" s="278">
        <f t="shared" si="24"/>
        <v>40</v>
      </c>
      <c r="X118" s="278">
        <f t="shared" si="25"/>
        <v>50</v>
      </c>
      <c r="Y118" s="279">
        <f t="shared" si="26"/>
        <v>50</v>
      </c>
      <c r="Z118" s="1007"/>
      <c r="AA118" s="1001"/>
      <c r="AB118" s="1001"/>
      <c r="AC118" s="1001"/>
      <c r="AD118" s="1001"/>
      <c r="AE118" s="1001"/>
      <c r="AF118" s="1001"/>
      <c r="AG118" s="1001"/>
      <c r="AH118" s="1001"/>
      <c r="AI118" s="1009"/>
      <c r="AJ118" s="1009"/>
    </row>
    <row r="119" spans="1:36" ht="15.75" x14ac:dyDescent="0.25">
      <c r="A119" s="886"/>
      <c r="B119" s="889"/>
      <c r="C119" s="922"/>
      <c r="D119" s="922"/>
      <c r="E119" s="280" t="s">
        <v>563</v>
      </c>
      <c r="F119" s="280">
        <v>32</v>
      </c>
      <c r="G119" s="280">
        <v>32</v>
      </c>
      <c r="H119" s="280">
        <v>34</v>
      </c>
      <c r="I119" s="280">
        <v>34</v>
      </c>
      <c r="J119" s="280">
        <v>36</v>
      </c>
      <c r="K119" s="280">
        <v>34</v>
      </c>
      <c r="L119" s="280">
        <v>45</v>
      </c>
      <c r="M119" s="280">
        <v>45</v>
      </c>
      <c r="N119" s="280">
        <v>45</v>
      </c>
      <c r="O119" s="280">
        <v>48</v>
      </c>
      <c r="P119" s="280">
        <v>48</v>
      </c>
      <c r="Q119" s="280">
        <v>48</v>
      </c>
      <c r="R119" s="281">
        <v>390</v>
      </c>
      <c r="S119" s="281">
        <v>390</v>
      </c>
      <c r="T119" s="281">
        <v>390</v>
      </c>
      <c r="U119" s="281">
        <v>390</v>
      </c>
      <c r="V119" s="278">
        <f t="shared" si="23"/>
        <v>32.666666666666664</v>
      </c>
      <c r="W119" s="278">
        <f t="shared" si="24"/>
        <v>34.666666666666664</v>
      </c>
      <c r="X119" s="278">
        <f t="shared" si="25"/>
        <v>45</v>
      </c>
      <c r="Y119" s="279">
        <f t="shared" si="26"/>
        <v>48</v>
      </c>
      <c r="Z119" s="1007"/>
      <c r="AA119" s="1001"/>
      <c r="AB119" s="1001"/>
      <c r="AC119" s="1001"/>
      <c r="AD119" s="1001"/>
      <c r="AE119" s="1001"/>
      <c r="AF119" s="1001"/>
      <c r="AG119" s="1001"/>
      <c r="AH119" s="1001"/>
      <c r="AI119" s="1009"/>
      <c r="AJ119" s="1009"/>
    </row>
    <row r="120" spans="1:36" ht="15.75" x14ac:dyDescent="0.25">
      <c r="A120" s="886"/>
      <c r="B120" s="889"/>
      <c r="C120" s="922"/>
      <c r="D120" s="922"/>
      <c r="E120" s="276" t="s">
        <v>564</v>
      </c>
      <c r="F120" s="276">
        <v>30</v>
      </c>
      <c r="G120" s="276">
        <v>30</v>
      </c>
      <c r="H120" s="276">
        <v>31</v>
      </c>
      <c r="I120" s="276">
        <v>34</v>
      </c>
      <c r="J120" s="276">
        <v>32</v>
      </c>
      <c r="K120" s="276">
        <v>34</v>
      </c>
      <c r="L120" s="276">
        <v>50</v>
      </c>
      <c r="M120" s="276">
        <v>50</v>
      </c>
      <c r="N120" s="276">
        <v>50</v>
      </c>
      <c r="O120" s="276">
        <v>48</v>
      </c>
      <c r="P120" s="276">
        <v>48</v>
      </c>
      <c r="Q120" s="276">
        <v>48</v>
      </c>
      <c r="R120" s="277">
        <v>390</v>
      </c>
      <c r="S120" s="277">
        <v>390</v>
      </c>
      <c r="T120" s="277">
        <v>390</v>
      </c>
      <c r="U120" s="277">
        <v>390</v>
      </c>
      <c r="V120" s="278">
        <f t="shared" si="23"/>
        <v>30.333333333333332</v>
      </c>
      <c r="W120" s="278">
        <f t="shared" si="24"/>
        <v>33.333333333333336</v>
      </c>
      <c r="X120" s="278">
        <f t="shared" si="25"/>
        <v>50</v>
      </c>
      <c r="Y120" s="279">
        <f t="shared" si="26"/>
        <v>48</v>
      </c>
      <c r="Z120" s="1007"/>
      <c r="AA120" s="1001"/>
      <c r="AB120" s="1001"/>
      <c r="AC120" s="1001"/>
      <c r="AD120" s="1001"/>
      <c r="AE120" s="1001"/>
      <c r="AF120" s="1001"/>
      <c r="AG120" s="1001"/>
      <c r="AH120" s="1001"/>
      <c r="AI120" s="1009"/>
      <c r="AJ120" s="1009"/>
    </row>
    <row r="121" spans="1:36" ht="15.75" x14ac:dyDescent="0.25">
      <c r="A121" s="886"/>
      <c r="B121" s="889"/>
      <c r="C121" s="922"/>
      <c r="D121" s="922"/>
      <c r="E121" s="280" t="s">
        <v>565</v>
      </c>
      <c r="F121" s="280">
        <v>32</v>
      </c>
      <c r="G121" s="280">
        <v>31</v>
      </c>
      <c r="H121" s="280">
        <v>34</v>
      </c>
      <c r="I121" s="280">
        <v>34</v>
      </c>
      <c r="J121" s="280">
        <v>34</v>
      </c>
      <c r="K121" s="280">
        <v>32</v>
      </c>
      <c r="L121" s="280">
        <v>45</v>
      </c>
      <c r="M121" s="280">
        <v>45</v>
      </c>
      <c r="N121" s="280">
        <v>45</v>
      </c>
      <c r="O121" s="280">
        <v>48</v>
      </c>
      <c r="P121" s="280">
        <v>48</v>
      </c>
      <c r="Q121" s="280">
        <v>48</v>
      </c>
      <c r="R121" s="281">
        <v>390</v>
      </c>
      <c r="S121" s="281">
        <v>390</v>
      </c>
      <c r="T121" s="281">
        <v>390</v>
      </c>
      <c r="U121" s="281">
        <v>390</v>
      </c>
      <c r="V121" s="278">
        <f t="shared" si="23"/>
        <v>32.333333333333336</v>
      </c>
      <c r="W121" s="278">
        <f t="shared" si="24"/>
        <v>33.333333333333336</v>
      </c>
      <c r="X121" s="278">
        <f t="shared" si="25"/>
        <v>45</v>
      </c>
      <c r="Y121" s="279">
        <f t="shared" si="26"/>
        <v>48</v>
      </c>
      <c r="Z121" s="1007"/>
      <c r="AA121" s="1001"/>
      <c r="AB121" s="1001"/>
      <c r="AC121" s="1001"/>
      <c r="AD121" s="1001"/>
      <c r="AE121" s="1001"/>
      <c r="AF121" s="1001"/>
      <c r="AG121" s="1001"/>
      <c r="AH121" s="1001"/>
      <c r="AI121" s="1009"/>
      <c r="AJ121" s="1009"/>
    </row>
    <row r="122" spans="1:36" ht="15.75" x14ac:dyDescent="0.25">
      <c r="A122" s="886"/>
      <c r="B122" s="889"/>
      <c r="C122" s="922"/>
      <c r="D122" s="922"/>
      <c r="E122" s="276" t="s">
        <v>566</v>
      </c>
      <c r="F122" s="276">
        <v>34</v>
      </c>
      <c r="G122" s="276">
        <v>32</v>
      </c>
      <c r="H122" s="276">
        <v>32</v>
      </c>
      <c r="I122" s="276">
        <v>36</v>
      </c>
      <c r="J122" s="276">
        <v>34</v>
      </c>
      <c r="K122" s="276">
        <v>36</v>
      </c>
      <c r="L122" s="276">
        <v>40</v>
      </c>
      <c r="M122" s="276">
        <v>40</v>
      </c>
      <c r="N122" s="276">
        <v>40</v>
      </c>
      <c r="O122" s="276">
        <v>45</v>
      </c>
      <c r="P122" s="276">
        <v>45</v>
      </c>
      <c r="Q122" s="276">
        <v>45</v>
      </c>
      <c r="R122" s="277">
        <v>390</v>
      </c>
      <c r="S122" s="277">
        <v>390</v>
      </c>
      <c r="T122" s="277">
        <v>390</v>
      </c>
      <c r="U122" s="277">
        <v>390</v>
      </c>
      <c r="V122" s="278">
        <f t="shared" si="23"/>
        <v>32.666666666666664</v>
      </c>
      <c r="W122" s="278">
        <f t="shared" si="24"/>
        <v>35.333333333333336</v>
      </c>
      <c r="X122" s="278">
        <f t="shared" si="25"/>
        <v>40</v>
      </c>
      <c r="Y122" s="279">
        <f t="shared" si="26"/>
        <v>45</v>
      </c>
      <c r="Z122" s="1007"/>
      <c r="AA122" s="1001"/>
      <c r="AB122" s="1001"/>
      <c r="AC122" s="1001"/>
      <c r="AD122" s="1001"/>
      <c r="AE122" s="1001"/>
      <c r="AF122" s="1001"/>
      <c r="AG122" s="1001"/>
      <c r="AH122" s="1001"/>
      <c r="AI122" s="1009"/>
      <c r="AJ122" s="1009"/>
    </row>
    <row r="123" spans="1:36" ht="15.75" x14ac:dyDescent="0.25">
      <c r="A123" s="886"/>
      <c r="B123" s="889"/>
      <c r="C123" s="922"/>
      <c r="D123" s="922"/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1"/>
      <c r="S123" s="281"/>
      <c r="T123" s="281"/>
      <c r="U123" s="281"/>
      <c r="V123" s="278">
        <f t="shared" si="23"/>
        <v>0</v>
      </c>
      <c r="W123" s="278">
        <f t="shared" si="24"/>
        <v>0</v>
      </c>
      <c r="X123" s="278">
        <f t="shared" si="25"/>
        <v>0</v>
      </c>
      <c r="Y123" s="279">
        <f t="shared" si="26"/>
        <v>0</v>
      </c>
      <c r="Z123" s="1007"/>
      <c r="AA123" s="1001"/>
      <c r="AB123" s="1001"/>
      <c r="AC123" s="1001"/>
      <c r="AD123" s="1001"/>
      <c r="AE123" s="1001"/>
      <c r="AF123" s="1001"/>
      <c r="AG123" s="1001"/>
      <c r="AH123" s="1001"/>
      <c r="AI123" s="1009"/>
      <c r="AJ123" s="1009"/>
    </row>
    <row r="124" spans="1:36" ht="16.5" thickBot="1" x14ac:dyDescent="0.3">
      <c r="A124" s="887"/>
      <c r="B124" s="890"/>
      <c r="C124" s="923"/>
      <c r="D124" s="923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3"/>
      <c r="S124" s="283"/>
      <c r="T124" s="283"/>
      <c r="U124" s="283"/>
      <c r="V124" s="284">
        <f t="shared" si="23"/>
        <v>0</v>
      </c>
      <c r="W124" s="284">
        <f t="shared" si="24"/>
        <v>0</v>
      </c>
      <c r="X124" s="284">
        <f t="shared" si="25"/>
        <v>0</v>
      </c>
      <c r="Y124" s="285">
        <f t="shared" si="26"/>
        <v>0</v>
      </c>
      <c r="Z124" s="1008"/>
      <c r="AA124" s="1002"/>
      <c r="AB124" s="1002"/>
      <c r="AC124" s="1002"/>
      <c r="AD124" s="1002"/>
      <c r="AE124" s="1002"/>
      <c r="AF124" s="1002"/>
      <c r="AG124" s="1002"/>
      <c r="AH124" s="1002"/>
      <c r="AI124" s="1005"/>
      <c r="AJ124" s="1005"/>
    </row>
    <row r="125" spans="1:36" ht="18.75" customHeight="1" x14ac:dyDescent="0.25">
      <c r="A125" s="989">
        <v>19</v>
      </c>
      <c r="B125" s="991" t="s">
        <v>567</v>
      </c>
      <c r="C125" s="921" t="s">
        <v>568</v>
      </c>
      <c r="D125" s="921">
        <f>(400+400)*0.9</f>
        <v>720</v>
      </c>
      <c r="E125" s="273" t="s">
        <v>1050</v>
      </c>
      <c r="F125" s="273">
        <v>162</v>
      </c>
      <c r="G125" s="273">
        <v>176</v>
      </c>
      <c r="H125" s="273">
        <v>178</v>
      </c>
      <c r="I125" s="273">
        <v>162</v>
      </c>
      <c r="J125" s="273">
        <v>176</v>
      </c>
      <c r="K125" s="273">
        <v>178</v>
      </c>
      <c r="L125" s="273">
        <v>149</v>
      </c>
      <c r="M125" s="273">
        <v>149</v>
      </c>
      <c r="N125" s="273">
        <v>149</v>
      </c>
      <c r="O125" s="273">
        <v>149</v>
      </c>
      <c r="P125" s="273">
        <v>149</v>
      </c>
      <c r="Q125" s="273">
        <v>149</v>
      </c>
      <c r="R125" s="296">
        <v>390</v>
      </c>
      <c r="S125" s="296">
        <v>390</v>
      </c>
      <c r="T125" s="296">
        <v>390</v>
      </c>
      <c r="U125" s="296">
        <v>390</v>
      </c>
      <c r="V125" s="274">
        <f t="shared" si="23"/>
        <v>172</v>
      </c>
      <c r="W125" s="274">
        <f t="shared" si="24"/>
        <v>172</v>
      </c>
      <c r="X125" s="274">
        <f t="shared" si="25"/>
        <v>149</v>
      </c>
      <c r="Y125" s="275">
        <f t="shared" si="26"/>
        <v>149</v>
      </c>
      <c r="Z125" s="993">
        <f>SUM(V125:V127)</f>
        <v>172</v>
      </c>
      <c r="AA125" s="985">
        <f>SUM(W125:W127)</f>
        <v>172</v>
      </c>
      <c r="AB125" s="985">
        <f>SUM(X125:X127)</f>
        <v>163.19999999999999</v>
      </c>
      <c r="AC125" s="985">
        <f>SUM(Y125:Y127)</f>
        <v>163.19999999999999</v>
      </c>
      <c r="AD125" s="985">
        <f t="shared" ref="AD125:AG125" si="43">Z125*0.38*0.9*SQRT(3)</f>
        <v>101.88615670443163</v>
      </c>
      <c r="AE125" s="985">
        <f t="shared" si="43"/>
        <v>101.88615670443163</v>
      </c>
      <c r="AF125" s="985">
        <f t="shared" si="43"/>
        <v>96.673376593972336</v>
      </c>
      <c r="AG125" s="985">
        <f t="shared" si="43"/>
        <v>96.673376593972336</v>
      </c>
      <c r="AH125" s="985">
        <f>MAX(Z125:AC127)</f>
        <v>172</v>
      </c>
      <c r="AI125" s="987">
        <f t="shared" ref="AI125" si="44">AH125*0.38*0.9*SQRT(3)</f>
        <v>101.88615670443163</v>
      </c>
      <c r="AJ125" s="987">
        <f>D125-AI125</f>
        <v>618.11384329556836</v>
      </c>
    </row>
    <row r="126" spans="1:36" ht="16.5" thickBot="1" x14ac:dyDescent="0.3">
      <c r="A126" s="998"/>
      <c r="B126" s="999"/>
      <c r="C126" s="922"/>
      <c r="D126" s="922"/>
      <c r="E126" s="282" t="s">
        <v>1051</v>
      </c>
      <c r="F126" s="282"/>
      <c r="G126" s="282"/>
      <c r="H126" s="282"/>
      <c r="I126" s="282"/>
      <c r="J126" s="282"/>
      <c r="K126" s="282"/>
      <c r="L126" s="282">
        <v>10</v>
      </c>
      <c r="M126" s="282">
        <v>10</v>
      </c>
      <c r="N126" s="282">
        <v>10</v>
      </c>
      <c r="O126" s="282">
        <v>10</v>
      </c>
      <c r="P126" s="282">
        <v>10</v>
      </c>
      <c r="Q126" s="282">
        <v>10</v>
      </c>
      <c r="R126" s="283"/>
      <c r="S126" s="283"/>
      <c r="T126" s="283"/>
      <c r="U126" s="283"/>
      <c r="V126" s="284">
        <f t="shared" ref="V126:V141" si="45">IF(AND(F126=0,G126=0,H126=0),0,IF(AND(F126=0,G126=0),H126,IF(AND(F126=0,H126=0),G126,IF(AND(G126=0,H126=0),F126,IF(F126=0,(G126+H126)/2,IF(G126=0,(F126+H126)/2,IF(H126=0,(F126+G126)/2,(F126+G126+H126)/3)))))))</f>
        <v>0</v>
      </c>
      <c r="W126" s="284">
        <f t="shared" ref="W126" si="46">IF(AND(I126=0,J126=0,K126=0),0,IF(AND(I126=0,J126=0),K126,IF(AND(I126=0,K126=0),J126,IF(AND(J126=0,K126=0),I126,IF(I126=0,(J126+K126)/2,IF(J126=0,(I126+K126)/2,IF(K126=0,(I126+J126)/2,(I126+J126+K126)/3)))))))</f>
        <v>0</v>
      </c>
      <c r="X126" s="284">
        <f t="shared" ref="X126" si="47">IF(AND(L126=0,M126=0,N126=0),0,IF(AND(L126=0,M126=0),N126,IF(AND(L126=0,N126=0),M126,IF(AND(M126=0,N126=0),L126,IF(L126=0,(M126+N126)/2,IF(M126=0,(L126+N126)/2,IF(N126=0,(L126+M126)/2,(L126+M126+N126)/3)))))))</f>
        <v>10</v>
      </c>
      <c r="Y126" s="403">
        <f t="shared" ref="Y126" si="48">IF(AND(O126=0,P126=0,Q126=0),0,IF(AND(O126=0,P126=0),Q126,IF(AND(O126=0,Q126=0),P126,IF(AND(P126=0,Q126=0),O126,IF(O126=0,(P126+Q126)/2,IF(P126=0,(O126+Q126)/2,IF(Q126=0,(O126+P126)/2,(O126+P126+Q126)/3)))))))</f>
        <v>10</v>
      </c>
      <c r="Z126" s="995"/>
      <c r="AA126" s="996"/>
      <c r="AB126" s="996"/>
      <c r="AC126" s="996"/>
      <c r="AD126" s="996"/>
      <c r="AE126" s="996"/>
      <c r="AF126" s="996"/>
      <c r="AG126" s="996"/>
      <c r="AH126" s="996"/>
      <c r="AI126" s="997"/>
      <c r="AJ126" s="997"/>
    </row>
    <row r="127" spans="1:36" ht="16.5" thickBot="1" x14ac:dyDescent="0.3">
      <c r="A127" s="990"/>
      <c r="B127" s="992"/>
      <c r="C127" s="923"/>
      <c r="D127" s="923"/>
      <c r="E127" s="282" t="s">
        <v>487</v>
      </c>
      <c r="F127" s="282"/>
      <c r="G127" s="282"/>
      <c r="H127" s="282"/>
      <c r="I127" s="282"/>
      <c r="J127" s="282"/>
      <c r="K127" s="282"/>
      <c r="L127" s="282">
        <v>4.2</v>
      </c>
      <c r="M127" s="282">
        <v>4.2</v>
      </c>
      <c r="N127" s="282">
        <v>4.2</v>
      </c>
      <c r="O127" s="282">
        <v>4.2</v>
      </c>
      <c r="P127" s="282">
        <v>4.2</v>
      </c>
      <c r="Q127" s="282">
        <v>4.2</v>
      </c>
      <c r="R127" s="283"/>
      <c r="S127" s="283"/>
      <c r="T127" s="283"/>
      <c r="U127" s="283"/>
      <c r="V127" s="284">
        <f t="shared" si="45"/>
        <v>0</v>
      </c>
      <c r="W127" s="284">
        <f t="shared" si="24"/>
        <v>0</v>
      </c>
      <c r="X127" s="284">
        <f t="shared" si="25"/>
        <v>4.2</v>
      </c>
      <c r="Y127" s="285">
        <f t="shared" si="26"/>
        <v>4.2</v>
      </c>
      <c r="Z127" s="994"/>
      <c r="AA127" s="986"/>
      <c r="AB127" s="986"/>
      <c r="AC127" s="986"/>
      <c r="AD127" s="986"/>
      <c r="AE127" s="986"/>
      <c r="AF127" s="986"/>
      <c r="AG127" s="986"/>
      <c r="AH127" s="986"/>
      <c r="AI127" s="988"/>
      <c r="AJ127" s="988"/>
    </row>
    <row r="128" spans="1:36" ht="18.75" customHeight="1" x14ac:dyDescent="0.25">
      <c r="A128" s="989">
        <v>20</v>
      </c>
      <c r="B128" s="991" t="s">
        <v>569</v>
      </c>
      <c r="C128" s="900" t="s">
        <v>93</v>
      </c>
      <c r="D128" s="900">
        <f>100*0.9</f>
        <v>90</v>
      </c>
      <c r="E128" s="273" t="s">
        <v>570</v>
      </c>
      <c r="F128" s="273">
        <v>20</v>
      </c>
      <c r="G128" s="273">
        <v>20</v>
      </c>
      <c r="H128" s="273">
        <v>22</v>
      </c>
      <c r="I128" s="273">
        <v>20</v>
      </c>
      <c r="J128" s="273">
        <v>20</v>
      </c>
      <c r="K128" s="273">
        <v>22</v>
      </c>
      <c r="L128" s="273">
        <v>16.5</v>
      </c>
      <c r="M128" s="273">
        <v>16.5</v>
      </c>
      <c r="N128" s="273">
        <v>16.5</v>
      </c>
      <c r="O128" s="273">
        <v>17</v>
      </c>
      <c r="P128" s="273">
        <v>17</v>
      </c>
      <c r="Q128" s="273">
        <v>17</v>
      </c>
      <c r="R128" s="296">
        <v>380</v>
      </c>
      <c r="S128" s="296">
        <v>380</v>
      </c>
      <c r="T128" s="296">
        <v>380</v>
      </c>
      <c r="U128" s="296">
        <v>380</v>
      </c>
      <c r="V128" s="274">
        <f t="shared" si="45"/>
        <v>20.666666666666668</v>
      </c>
      <c r="W128" s="274">
        <f t="shared" si="24"/>
        <v>20.666666666666668</v>
      </c>
      <c r="X128" s="274">
        <f t="shared" si="25"/>
        <v>16.5</v>
      </c>
      <c r="Y128" s="275">
        <f t="shared" si="26"/>
        <v>17</v>
      </c>
      <c r="Z128" s="993">
        <f>SUM(V128:V129)</f>
        <v>20.666666666666668</v>
      </c>
      <c r="AA128" s="985">
        <f>SUM(W128:W129)</f>
        <v>20.666666666666668</v>
      </c>
      <c r="AB128" s="985">
        <f>SUM(X128:X129)</f>
        <v>16.5</v>
      </c>
      <c r="AC128" s="985">
        <f>SUM(Y128:Y129)</f>
        <v>17</v>
      </c>
      <c r="AD128" s="985">
        <f t="shared" ref="AD128:AG128" si="49">Z128*0.38*0.9*SQRT(3)</f>
        <v>12.242135107896825</v>
      </c>
      <c r="AE128" s="985">
        <f t="shared" si="49"/>
        <v>12.242135107896825</v>
      </c>
      <c r="AF128" s="985">
        <f t="shared" si="49"/>
        <v>9.7739627071111759</v>
      </c>
      <c r="AG128" s="985">
        <f t="shared" si="49"/>
        <v>10.070143395205452</v>
      </c>
      <c r="AH128" s="985">
        <f>MAX(Z128:AC129)</f>
        <v>20.666666666666668</v>
      </c>
      <c r="AI128" s="987">
        <f t="shared" ref="AI128" si="50">AH128*0.38*0.9*SQRT(3)</f>
        <v>12.242135107896825</v>
      </c>
      <c r="AJ128" s="987">
        <f>D128-AI128</f>
        <v>77.757864892103171</v>
      </c>
    </row>
    <row r="129" spans="1:36" ht="16.5" thickBot="1" x14ac:dyDescent="0.3">
      <c r="A129" s="990"/>
      <c r="B129" s="992"/>
      <c r="C129" s="902"/>
      <c r="D129" s="90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3"/>
      <c r="S129" s="283"/>
      <c r="T129" s="283"/>
      <c r="U129" s="283"/>
      <c r="V129" s="284">
        <f t="shared" si="45"/>
        <v>0</v>
      </c>
      <c r="W129" s="284">
        <f t="shared" si="24"/>
        <v>0</v>
      </c>
      <c r="X129" s="284">
        <f t="shared" si="25"/>
        <v>0</v>
      </c>
      <c r="Y129" s="285">
        <f t="shared" si="26"/>
        <v>0</v>
      </c>
      <c r="Z129" s="994"/>
      <c r="AA129" s="986"/>
      <c r="AB129" s="986"/>
      <c r="AC129" s="986"/>
      <c r="AD129" s="986"/>
      <c r="AE129" s="986"/>
      <c r="AF129" s="986"/>
      <c r="AG129" s="986"/>
      <c r="AH129" s="986"/>
      <c r="AI129" s="988"/>
      <c r="AJ129" s="988"/>
    </row>
    <row r="130" spans="1:36" ht="18.75" customHeight="1" x14ac:dyDescent="0.25">
      <c r="A130" s="989">
        <v>21</v>
      </c>
      <c r="B130" s="991" t="s">
        <v>404</v>
      </c>
      <c r="C130" s="900" t="s">
        <v>88</v>
      </c>
      <c r="D130" s="900">
        <f>160*0.9</f>
        <v>144</v>
      </c>
      <c r="E130" s="273" t="s">
        <v>571</v>
      </c>
      <c r="F130" s="273">
        <v>12</v>
      </c>
      <c r="G130" s="273">
        <v>12</v>
      </c>
      <c r="H130" s="273">
        <v>12</v>
      </c>
      <c r="I130" s="273">
        <v>12</v>
      </c>
      <c r="J130" s="273">
        <v>12</v>
      </c>
      <c r="K130" s="273">
        <v>12</v>
      </c>
      <c r="L130" s="273">
        <v>0</v>
      </c>
      <c r="M130" s="273">
        <v>0</v>
      </c>
      <c r="N130" s="273">
        <v>0</v>
      </c>
      <c r="O130" s="273">
        <v>0</v>
      </c>
      <c r="P130" s="273">
        <v>0</v>
      </c>
      <c r="Q130" s="273">
        <v>0</v>
      </c>
      <c r="R130" s="296">
        <v>390</v>
      </c>
      <c r="S130" s="296">
        <v>390</v>
      </c>
      <c r="T130" s="296">
        <v>0</v>
      </c>
      <c r="U130" s="296">
        <v>0</v>
      </c>
      <c r="V130" s="274">
        <f t="shared" si="45"/>
        <v>12</v>
      </c>
      <c r="W130" s="274">
        <f t="shared" si="24"/>
        <v>12</v>
      </c>
      <c r="X130" s="274">
        <f t="shared" si="25"/>
        <v>0</v>
      </c>
      <c r="Y130" s="275">
        <f t="shared" si="26"/>
        <v>0</v>
      </c>
      <c r="Z130" s="993">
        <f>SUM(V130:V131)</f>
        <v>12</v>
      </c>
      <c r="AA130" s="985">
        <f>SUM(W130:W131)</f>
        <v>12</v>
      </c>
      <c r="AB130" s="985">
        <f>SUM(X130:X131)</f>
        <v>0</v>
      </c>
      <c r="AC130" s="985">
        <f>SUM(Y130:Y131)</f>
        <v>0</v>
      </c>
      <c r="AD130" s="985">
        <f t="shared" ref="AD130:AG130" si="51">Z130*0.38*0.9*SQRT(3)</f>
        <v>7.1083365142626738</v>
      </c>
      <c r="AE130" s="985">
        <f t="shared" si="51"/>
        <v>7.1083365142626738</v>
      </c>
      <c r="AF130" s="985">
        <f t="shared" si="51"/>
        <v>0</v>
      </c>
      <c r="AG130" s="985">
        <f t="shared" si="51"/>
        <v>0</v>
      </c>
      <c r="AH130" s="985">
        <f>MAX(Z130:AC131)</f>
        <v>12</v>
      </c>
      <c r="AI130" s="987">
        <f t="shared" ref="AI130" si="52">AH130*0.38*0.9*SQRT(3)</f>
        <v>7.1083365142626738</v>
      </c>
      <c r="AJ130" s="987">
        <f>D130-AI130</f>
        <v>136.89166348573733</v>
      </c>
    </row>
    <row r="131" spans="1:36" ht="16.5" thickBot="1" x14ac:dyDescent="0.3">
      <c r="A131" s="990"/>
      <c r="B131" s="992"/>
      <c r="C131" s="902"/>
      <c r="D131" s="90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3"/>
      <c r="S131" s="283"/>
      <c r="T131" s="283"/>
      <c r="U131" s="283"/>
      <c r="V131" s="284">
        <f t="shared" si="45"/>
        <v>0</v>
      </c>
      <c r="W131" s="284">
        <f t="shared" si="24"/>
        <v>0</v>
      </c>
      <c r="X131" s="284">
        <f t="shared" si="25"/>
        <v>0</v>
      </c>
      <c r="Y131" s="285">
        <f t="shared" si="26"/>
        <v>0</v>
      </c>
      <c r="Z131" s="994"/>
      <c r="AA131" s="986"/>
      <c r="AB131" s="986"/>
      <c r="AC131" s="986"/>
      <c r="AD131" s="986"/>
      <c r="AE131" s="986"/>
      <c r="AF131" s="986"/>
      <c r="AG131" s="986"/>
      <c r="AH131" s="986"/>
      <c r="AI131" s="988"/>
      <c r="AJ131" s="988"/>
    </row>
    <row r="132" spans="1:36" ht="18.75" customHeight="1" x14ac:dyDescent="0.25">
      <c r="A132" s="989">
        <v>22</v>
      </c>
      <c r="B132" s="991" t="s">
        <v>572</v>
      </c>
      <c r="C132" s="900" t="s">
        <v>310</v>
      </c>
      <c r="D132" s="900">
        <f>630*0.9</f>
        <v>567</v>
      </c>
      <c r="E132" s="273" t="s">
        <v>573</v>
      </c>
      <c r="F132" s="273">
        <v>0</v>
      </c>
      <c r="G132" s="273">
        <v>0</v>
      </c>
      <c r="H132" s="273">
        <v>0</v>
      </c>
      <c r="I132" s="273">
        <v>0</v>
      </c>
      <c r="J132" s="273">
        <v>0</v>
      </c>
      <c r="K132" s="273">
        <v>0</v>
      </c>
      <c r="L132" s="273">
        <v>2.5</v>
      </c>
      <c r="M132" s="273">
        <v>2.5</v>
      </c>
      <c r="N132" s="273">
        <v>2.5</v>
      </c>
      <c r="O132" s="273">
        <v>2.5</v>
      </c>
      <c r="P132" s="273">
        <v>2.5</v>
      </c>
      <c r="Q132" s="273">
        <v>2.5</v>
      </c>
      <c r="R132" s="296">
        <v>390</v>
      </c>
      <c r="S132" s="296">
        <v>390</v>
      </c>
      <c r="T132" s="296">
        <v>0</v>
      </c>
      <c r="U132" s="296">
        <v>0</v>
      </c>
      <c r="V132" s="274">
        <f t="shared" si="45"/>
        <v>0</v>
      </c>
      <c r="W132" s="274">
        <f t="shared" si="24"/>
        <v>0</v>
      </c>
      <c r="X132" s="274">
        <f t="shared" si="25"/>
        <v>2.5</v>
      </c>
      <c r="Y132" s="275">
        <f t="shared" si="26"/>
        <v>2.5</v>
      </c>
      <c r="Z132" s="993">
        <f>SUM(V132:V133)</f>
        <v>0</v>
      </c>
      <c r="AA132" s="985">
        <f>SUM(W132:W133)</f>
        <v>0</v>
      </c>
      <c r="AB132" s="985">
        <f>SUM(X132:X133)</f>
        <v>2.5</v>
      </c>
      <c r="AC132" s="985">
        <f>SUM(Y132:Y133)</f>
        <v>2.5</v>
      </c>
      <c r="AD132" s="985">
        <f t="shared" ref="AD132:AG138" si="53">Z132*0.38*0.9*SQRT(3)</f>
        <v>0</v>
      </c>
      <c r="AE132" s="985">
        <f t="shared" si="53"/>
        <v>0</v>
      </c>
      <c r="AF132" s="985">
        <f t="shared" si="53"/>
        <v>1.4809034404713899</v>
      </c>
      <c r="AG132" s="985">
        <f t="shared" si="53"/>
        <v>1.4809034404713899</v>
      </c>
      <c r="AH132" s="985">
        <f>MAX(Z132:AC133)</f>
        <v>2.5</v>
      </c>
      <c r="AI132" s="987">
        <f t="shared" ref="AI132:AI138" si="54">AH132*0.38*0.9*SQRT(3)</f>
        <v>1.4809034404713899</v>
      </c>
      <c r="AJ132" s="987">
        <f>D132-AI132</f>
        <v>565.51909655952863</v>
      </c>
    </row>
    <row r="133" spans="1:36" ht="16.5" thickBot="1" x14ac:dyDescent="0.3">
      <c r="A133" s="990"/>
      <c r="B133" s="992"/>
      <c r="C133" s="902"/>
      <c r="D133" s="90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3"/>
      <c r="S133" s="283"/>
      <c r="T133" s="283"/>
      <c r="U133" s="283"/>
      <c r="V133" s="284">
        <f t="shared" si="45"/>
        <v>0</v>
      </c>
      <c r="W133" s="284">
        <f t="shared" si="24"/>
        <v>0</v>
      </c>
      <c r="X133" s="284">
        <f t="shared" si="25"/>
        <v>0</v>
      </c>
      <c r="Y133" s="285">
        <f t="shared" si="26"/>
        <v>0</v>
      </c>
      <c r="Z133" s="994"/>
      <c r="AA133" s="986"/>
      <c r="AB133" s="986"/>
      <c r="AC133" s="986"/>
      <c r="AD133" s="986"/>
      <c r="AE133" s="986"/>
      <c r="AF133" s="986"/>
      <c r="AG133" s="986"/>
      <c r="AH133" s="986"/>
      <c r="AI133" s="988"/>
      <c r="AJ133" s="988"/>
    </row>
    <row r="134" spans="1:36" ht="15" customHeight="1" x14ac:dyDescent="0.25">
      <c r="A134" s="989">
        <v>23</v>
      </c>
      <c r="B134" s="991" t="s">
        <v>574</v>
      </c>
      <c r="C134" s="900" t="s">
        <v>104</v>
      </c>
      <c r="D134" s="900">
        <f>250*0.9</f>
        <v>225</v>
      </c>
      <c r="E134" s="273" t="s">
        <v>559</v>
      </c>
      <c r="F134" s="273">
        <v>0</v>
      </c>
      <c r="G134" s="273">
        <v>0</v>
      </c>
      <c r="H134" s="273">
        <v>0</v>
      </c>
      <c r="I134" s="273">
        <v>0</v>
      </c>
      <c r="J134" s="273">
        <v>0</v>
      </c>
      <c r="K134" s="273">
        <v>0</v>
      </c>
      <c r="L134" s="273">
        <v>0</v>
      </c>
      <c r="M134" s="273">
        <v>0</v>
      </c>
      <c r="N134" s="273">
        <v>0</v>
      </c>
      <c r="O134" s="273">
        <v>0</v>
      </c>
      <c r="P134" s="273">
        <v>0</v>
      </c>
      <c r="Q134" s="273">
        <v>0</v>
      </c>
      <c r="R134" s="296">
        <v>390</v>
      </c>
      <c r="S134" s="296">
        <v>390</v>
      </c>
      <c r="T134" s="296">
        <v>390</v>
      </c>
      <c r="U134" s="296">
        <v>390</v>
      </c>
      <c r="V134" s="274">
        <f t="shared" si="45"/>
        <v>0</v>
      </c>
      <c r="W134" s="274">
        <f t="shared" si="23"/>
        <v>0</v>
      </c>
      <c r="X134" s="274">
        <f t="shared" si="25"/>
        <v>0</v>
      </c>
      <c r="Y134" s="274">
        <f t="shared" si="25"/>
        <v>0</v>
      </c>
      <c r="Z134" s="993">
        <f>SUM(V134:V135)</f>
        <v>0</v>
      </c>
      <c r="AA134" s="985">
        <f>SUM(W134:W135)</f>
        <v>0</v>
      </c>
      <c r="AB134" s="985">
        <f>SUM(X134:X135)</f>
        <v>0</v>
      </c>
      <c r="AC134" s="985">
        <f>SUM(Y134:Y135)</f>
        <v>0</v>
      </c>
      <c r="AD134" s="985">
        <f t="shared" si="53"/>
        <v>0</v>
      </c>
      <c r="AE134" s="985">
        <f t="shared" si="53"/>
        <v>0</v>
      </c>
      <c r="AF134" s="985">
        <f t="shared" si="53"/>
        <v>0</v>
      </c>
      <c r="AG134" s="985">
        <f t="shared" si="53"/>
        <v>0</v>
      </c>
      <c r="AH134" s="985">
        <f>MAX(Z134:AC135)</f>
        <v>0</v>
      </c>
      <c r="AI134" s="987">
        <f t="shared" si="54"/>
        <v>0</v>
      </c>
      <c r="AJ134" s="987">
        <f>D134-AI134</f>
        <v>225</v>
      </c>
    </row>
    <row r="135" spans="1:36" ht="15.75" customHeight="1" thickBot="1" x14ac:dyDescent="0.3">
      <c r="A135" s="990"/>
      <c r="B135" s="992"/>
      <c r="C135" s="902"/>
      <c r="D135" s="90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3"/>
      <c r="S135" s="283"/>
      <c r="T135" s="283"/>
      <c r="U135" s="283"/>
      <c r="V135" s="284">
        <f t="shared" si="45"/>
        <v>0</v>
      </c>
      <c r="W135" s="284">
        <f t="shared" si="24"/>
        <v>0</v>
      </c>
      <c r="X135" s="284">
        <f t="shared" ref="X135:Y139" si="55">IF(AND(L135=0,M135=0,N135=0),0,IF(AND(L135=0,M135=0),N135,IF(AND(L135=0,N135=0),M135,IF(AND(M135=0,N135=0),L135,IF(L135=0,(M135+N135)/2,IF(M135=0,(L135+N135)/2,IF(N135=0,(L135+M135)/2,(L135+M135+N135)/3)))))))</f>
        <v>0</v>
      </c>
      <c r="Y135" s="284">
        <f t="shared" si="55"/>
        <v>0</v>
      </c>
      <c r="Z135" s="994"/>
      <c r="AA135" s="986"/>
      <c r="AB135" s="986"/>
      <c r="AC135" s="986"/>
      <c r="AD135" s="986"/>
      <c r="AE135" s="986"/>
      <c r="AF135" s="986"/>
      <c r="AG135" s="986"/>
      <c r="AH135" s="986"/>
      <c r="AI135" s="988"/>
      <c r="AJ135" s="988"/>
    </row>
    <row r="136" spans="1:36" ht="15" customHeight="1" x14ac:dyDescent="0.25">
      <c r="A136" s="989">
        <v>24</v>
      </c>
      <c r="B136" s="991" t="s">
        <v>575</v>
      </c>
      <c r="C136" s="900" t="s">
        <v>1053</v>
      </c>
      <c r="D136" s="900">
        <f>100*0.9</f>
        <v>90</v>
      </c>
      <c r="E136" s="273" t="s">
        <v>576</v>
      </c>
      <c r="F136" s="273">
        <v>0</v>
      </c>
      <c r="G136" s="273">
        <v>0</v>
      </c>
      <c r="H136" s="273">
        <v>0</v>
      </c>
      <c r="I136" s="273">
        <v>0</v>
      </c>
      <c r="J136" s="273">
        <v>0</v>
      </c>
      <c r="K136" s="273">
        <v>0</v>
      </c>
      <c r="L136" s="273">
        <v>4.8</v>
      </c>
      <c r="M136" s="273">
        <v>4.8</v>
      </c>
      <c r="N136" s="273">
        <v>4.8</v>
      </c>
      <c r="O136" s="273">
        <v>4.8</v>
      </c>
      <c r="P136" s="273">
        <v>4.8</v>
      </c>
      <c r="Q136" s="273">
        <v>4.8</v>
      </c>
      <c r="R136" s="296">
        <v>390</v>
      </c>
      <c r="S136" s="296">
        <v>390</v>
      </c>
      <c r="T136" s="296">
        <v>390</v>
      </c>
      <c r="U136" s="296">
        <v>390</v>
      </c>
      <c r="V136" s="274">
        <f t="shared" si="45"/>
        <v>0</v>
      </c>
      <c r="W136" s="274">
        <f t="shared" ref="W136:W138" si="56">IF(AND(G136=0,H136=0,I136=0),0,IF(AND(G136=0,H136=0),I136,IF(AND(G136=0,I136=0),H136,IF(AND(H136=0,I136=0),G136,IF(G136=0,(H136+I136)/2,IF(H136=0,(G136+I136)/2,IF(I136=0,(G136+H136)/2,(G136+H136+I136)/3)))))))</f>
        <v>0</v>
      </c>
      <c r="X136" s="274">
        <f t="shared" si="55"/>
        <v>4.8</v>
      </c>
      <c r="Y136" s="274">
        <f t="shared" si="55"/>
        <v>4.8</v>
      </c>
      <c r="Z136" s="993">
        <f>SUM(V136:V137)</f>
        <v>0</v>
      </c>
      <c r="AA136" s="985">
        <f>SUM(W136:W137)</f>
        <v>0</v>
      </c>
      <c r="AB136" s="985">
        <f>SUM(X136:X137)</f>
        <v>4.8</v>
      </c>
      <c r="AC136" s="985">
        <f>SUM(Y136:Y137)</f>
        <v>4.8</v>
      </c>
      <c r="AD136" s="985">
        <f t="shared" si="53"/>
        <v>0</v>
      </c>
      <c r="AE136" s="985">
        <f t="shared" si="53"/>
        <v>0</v>
      </c>
      <c r="AF136" s="985">
        <f t="shared" si="53"/>
        <v>2.8433346057050688</v>
      </c>
      <c r="AG136" s="985">
        <f t="shared" si="53"/>
        <v>2.8433346057050688</v>
      </c>
      <c r="AH136" s="985">
        <f>MAX(Z136:AC137)</f>
        <v>4.8</v>
      </c>
      <c r="AI136" s="987">
        <f t="shared" si="54"/>
        <v>2.8433346057050688</v>
      </c>
      <c r="AJ136" s="987">
        <f>D136-AI136</f>
        <v>87.156665394294933</v>
      </c>
    </row>
    <row r="137" spans="1:36" ht="15.75" customHeight="1" thickBot="1" x14ac:dyDescent="0.3">
      <c r="A137" s="990"/>
      <c r="B137" s="992"/>
      <c r="C137" s="902"/>
      <c r="D137" s="90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3"/>
      <c r="S137" s="283"/>
      <c r="T137" s="283"/>
      <c r="U137" s="283"/>
      <c r="V137" s="284">
        <f t="shared" si="45"/>
        <v>0</v>
      </c>
      <c r="W137" s="284">
        <f t="shared" si="24"/>
        <v>0</v>
      </c>
      <c r="X137" s="284">
        <f t="shared" si="55"/>
        <v>0</v>
      </c>
      <c r="Y137" s="284">
        <f t="shared" si="55"/>
        <v>0</v>
      </c>
      <c r="Z137" s="994"/>
      <c r="AA137" s="986"/>
      <c r="AB137" s="986"/>
      <c r="AC137" s="986"/>
      <c r="AD137" s="986"/>
      <c r="AE137" s="986"/>
      <c r="AF137" s="986"/>
      <c r="AG137" s="986"/>
      <c r="AH137" s="986"/>
      <c r="AI137" s="988"/>
      <c r="AJ137" s="988"/>
    </row>
    <row r="138" spans="1:36" ht="15.75" x14ac:dyDescent="0.25">
      <c r="A138" s="989">
        <v>25</v>
      </c>
      <c r="B138" s="991" t="s">
        <v>577</v>
      </c>
      <c r="C138" s="921" t="s">
        <v>568</v>
      </c>
      <c r="D138" s="921">
        <f>(400+400)*0.9</f>
        <v>720</v>
      </c>
      <c r="E138" s="273" t="s">
        <v>578</v>
      </c>
      <c r="F138" s="273">
        <v>1.3</v>
      </c>
      <c r="G138" s="273">
        <v>0.2</v>
      </c>
      <c r="H138" s="273">
        <v>0.5</v>
      </c>
      <c r="I138" s="273">
        <v>1.2</v>
      </c>
      <c r="J138" s="273">
        <v>0</v>
      </c>
      <c r="K138" s="273">
        <v>0.5</v>
      </c>
      <c r="L138" s="273">
        <v>24</v>
      </c>
      <c r="M138" s="273">
        <v>24</v>
      </c>
      <c r="N138" s="273">
        <v>24</v>
      </c>
      <c r="O138" s="273">
        <v>24</v>
      </c>
      <c r="P138" s="273">
        <v>24</v>
      </c>
      <c r="Q138" s="273">
        <v>24</v>
      </c>
      <c r="R138" s="296">
        <v>390</v>
      </c>
      <c r="S138" s="296">
        <v>390</v>
      </c>
      <c r="T138" s="296">
        <v>390</v>
      </c>
      <c r="U138" s="296">
        <v>390</v>
      </c>
      <c r="V138" s="274">
        <f t="shared" si="45"/>
        <v>0.66666666666666663</v>
      </c>
      <c r="W138" s="274">
        <f t="shared" si="56"/>
        <v>0.6333333333333333</v>
      </c>
      <c r="X138" s="274">
        <f t="shared" si="55"/>
        <v>24</v>
      </c>
      <c r="Y138" s="274">
        <f t="shared" si="55"/>
        <v>24</v>
      </c>
      <c r="Z138" s="993">
        <f>SUM(V138:V139)</f>
        <v>21</v>
      </c>
      <c r="AA138" s="985">
        <f>SUM(W138:W139)</f>
        <v>20.3</v>
      </c>
      <c r="AB138" s="985">
        <f>SUM(X138:X139)</f>
        <v>30</v>
      </c>
      <c r="AC138" s="985">
        <f>SUM(Y138:Y139)</f>
        <v>30</v>
      </c>
      <c r="AD138" s="985">
        <f t="shared" si="53"/>
        <v>12.439588899959677</v>
      </c>
      <c r="AE138" s="985">
        <f t="shared" si="53"/>
        <v>12.024935936627688</v>
      </c>
      <c r="AF138" s="985">
        <f t="shared" si="53"/>
        <v>17.77084128565668</v>
      </c>
      <c r="AG138" s="985">
        <f t="shared" si="53"/>
        <v>17.77084128565668</v>
      </c>
      <c r="AH138" s="985">
        <f>MAX(Z138:AC139)</f>
        <v>30</v>
      </c>
      <c r="AI138" s="987">
        <f t="shared" si="54"/>
        <v>17.77084128565668</v>
      </c>
      <c r="AJ138" s="987">
        <f>D138-AI138</f>
        <v>702.22915871434327</v>
      </c>
    </row>
    <row r="139" spans="1:36" ht="16.5" thickBot="1" x14ac:dyDescent="0.3">
      <c r="A139" s="990"/>
      <c r="B139" s="992"/>
      <c r="C139" s="923"/>
      <c r="D139" s="923"/>
      <c r="E139" s="282" t="s">
        <v>579</v>
      </c>
      <c r="F139" s="282">
        <v>18.5</v>
      </c>
      <c r="G139" s="282">
        <v>23.9</v>
      </c>
      <c r="H139" s="282">
        <v>18.600000000000001</v>
      </c>
      <c r="I139" s="282">
        <v>18</v>
      </c>
      <c r="J139" s="282">
        <v>23</v>
      </c>
      <c r="K139" s="282">
        <v>18</v>
      </c>
      <c r="L139" s="282">
        <v>6</v>
      </c>
      <c r="M139" s="282">
        <v>6</v>
      </c>
      <c r="N139" s="282">
        <v>6</v>
      </c>
      <c r="O139" s="282">
        <v>6</v>
      </c>
      <c r="P139" s="282">
        <v>6</v>
      </c>
      <c r="Q139" s="282">
        <v>6</v>
      </c>
      <c r="R139" s="283"/>
      <c r="S139" s="283"/>
      <c r="T139" s="283"/>
      <c r="U139" s="283"/>
      <c r="V139" s="284">
        <f t="shared" si="45"/>
        <v>20.333333333333332</v>
      </c>
      <c r="W139" s="284">
        <f t="shared" si="24"/>
        <v>19.666666666666668</v>
      </c>
      <c r="X139" s="284">
        <f t="shared" si="55"/>
        <v>6</v>
      </c>
      <c r="Y139" s="284">
        <f t="shared" si="55"/>
        <v>6</v>
      </c>
      <c r="Z139" s="994"/>
      <c r="AA139" s="986"/>
      <c r="AB139" s="986"/>
      <c r="AC139" s="986"/>
      <c r="AD139" s="986"/>
      <c r="AE139" s="986"/>
      <c r="AF139" s="986"/>
      <c r="AG139" s="986"/>
      <c r="AH139" s="986"/>
      <c r="AI139" s="988"/>
      <c r="AJ139" s="988"/>
    </row>
    <row r="140" spans="1:36" ht="15.75" x14ac:dyDescent="0.25">
      <c r="A140" s="989">
        <v>25</v>
      </c>
      <c r="B140" s="991" t="s">
        <v>920</v>
      </c>
      <c r="C140" s="921" t="s">
        <v>310</v>
      </c>
      <c r="D140" s="921">
        <f>630*0.9</f>
        <v>567</v>
      </c>
      <c r="E140" s="273" t="s">
        <v>1052</v>
      </c>
      <c r="F140" s="273">
        <v>0</v>
      </c>
      <c r="G140" s="273">
        <v>0</v>
      </c>
      <c r="H140" s="273">
        <v>0</v>
      </c>
      <c r="I140" s="273">
        <v>0</v>
      </c>
      <c r="J140" s="273">
        <v>0</v>
      </c>
      <c r="K140" s="273">
        <v>0</v>
      </c>
      <c r="L140" s="273">
        <v>0</v>
      </c>
      <c r="M140" s="273">
        <v>0</v>
      </c>
      <c r="N140" s="273">
        <v>0</v>
      </c>
      <c r="O140" s="273">
        <v>0</v>
      </c>
      <c r="P140" s="273">
        <v>0</v>
      </c>
      <c r="Q140" s="273">
        <v>0</v>
      </c>
      <c r="R140" s="296">
        <v>390</v>
      </c>
      <c r="S140" s="296">
        <v>390</v>
      </c>
      <c r="T140" s="296">
        <v>390</v>
      </c>
      <c r="U140" s="296">
        <v>390</v>
      </c>
      <c r="V140" s="274">
        <f t="shared" si="45"/>
        <v>0</v>
      </c>
      <c r="W140" s="274">
        <f t="shared" ref="W140" si="57">IF(AND(G140=0,H140=0,I140=0),0,IF(AND(G140=0,H140=0),I140,IF(AND(G140=0,I140=0),H140,IF(AND(H140=0,I140=0),G140,IF(G140=0,(H140+I140)/2,IF(H140=0,(G140+I140)/2,IF(I140=0,(G140+H140)/2,(G140+H140+I140)/3)))))))</f>
        <v>0</v>
      </c>
      <c r="X140" s="274">
        <f t="shared" ref="X140:X141" si="58">IF(AND(L140=0,M140=0,N140=0),0,IF(AND(L140=0,M140=0),N140,IF(AND(L140=0,N140=0),M140,IF(AND(M140=0,N140=0),L140,IF(L140=0,(M140+N140)/2,IF(M140=0,(L140+N140)/2,IF(N140=0,(L140+M140)/2,(L140+M140+N140)/3)))))))</f>
        <v>0</v>
      </c>
      <c r="Y140" s="274">
        <f t="shared" ref="Y140:Y141" si="59">IF(AND(M140=0,N140=0,O140=0),0,IF(AND(M140=0,N140=0),O140,IF(AND(M140=0,O140=0),N140,IF(AND(N140=0,O140=0),M140,IF(M140=0,(N140+O140)/2,IF(N140=0,(M140+O140)/2,IF(O140=0,(M140+N140)/2,(M140+N140+O140)/3)))))))</f>
        <v>0</v>
      </c>
      <c r="Z140" s="993">
        <f>SUM(V140:V141)</f>
        <v>0</v>
      </c>
      <c r="AA140" s="985">
        <f>SUM(W140:W141)</f>
        <v>0</v>
      </c>
      <c r="AB140" s="985">
        <f>SUM(X140:X141)</f>
        <v>0</v>
      </c>
      <c r="AC140" s="985">
        <f>SUM(Y140:Y141)</f>
        <v>0</v>
      </c>
      <c r="AD140" s="985">
        <f t="shared" ref="AD140" si="60">Z140*0.38*0.9*SQRT(3)</f>
        <v>0</v>
      </c>
      <c r="AE140" s="985">
        <f t="shared" ref="AE140" si="61">AA140*0.38*0.9*SQRT(3)</f>
        <v>0</v>
      </c>
      <c r="AF140" s="985">
        <f t="shared" ref="AF140" si="62">AB140*0.38*0.9*SQRT(3)</f>
        <v>0</v>
      </c>
      <c r="AG140" s="985">
        <f t="shared" ref="AG140" si="63">AC140*0.38*0.9*SQRT(3)</f>
        <v>0</v>
      </c>
      <c r="AH140" s="985">
        <f>MAX(Z140:AC141)</f>
        <v>0</v>
      </c>
      <c r="AI140" s="987">
        <f t="shared" ref="AI140" si="64">AH140*0.38*0.9*SQRT(3)</f>
        <v>0</v>
      </c>
      <c r="AJ140" s="987">
        <f>D140-AI140</f>
        <v>567</v>
      </c>
    </row>
    <row r="141" spans="1:36" ht="16.5" thickBot="1" x14ac:dyDescent="0.3">
      <c r="A141" s="990"/>
      <c r="B141" s="992"/>
      <c r="C141" s="923"/>
      <c r="D141" s="923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3"/>
      <c r="S141" s="283"/>
      <c r="T141" s="283"/>
      <c r="U141" s="283"/>
      <c r="V141" s="284">
        <f t="shared" si="45"/>
        <v>0</v>
      </c>
      <c r="W141" s="284">
        <f t="shared" ref="W141" si="65">IF(AND(I141=0,J141=0,K141=0),0,IF(AND(I141=0,J141=0),K141,IF(AND(I141=0,K141=0),J141,IF(AND(J141=0,K141=0),I141,IF(I141=0,(J141+K141)/2,IF(J141=0,(I141+K141)/2,IF(K141=0,(I141+J141)/2,(I141+J141+K141)/3)))))))</f>
        <v>0</v>
      </c>
      <c r="X141" s="284">
        <f t="shared" si="58"/>
        <v>0</v>
      </c>
      <c r="Y141" s="284">
        <f t="shared" si="59"/>
        <v>0</v>
      </c>
      <c r="Z141" s="994"/>
      <c r="AA141" s="986"/>
      <c r="AB141" s="986"/>
      <c r="AC141" s="986"/>
      <c r="AD141" s="986"/>
      <c r="AE141" s="986"/>
      <c r="AF141" s="986"/>
      <c r="AG141" s="986"/>
      <c r="AH141" s="986"/>
      <c r="AI141" s="988"/>
      <c r="AJ141" s="988"/>
    </row>
  </sheetData>
  <sheetProtection formatCells="0" formatColumns="0" formatRows="0" insertRows="0"/>
  <mergeCells count="420">
    <mergeCell ref="AE140:AE141"/>
    <mergeCell ref="AF140:AF141"/>
    <mergeCell ref="AG140:AG141"/>
    <mergeCell ref="AH140:AH141"/>
    <mergeCell ref="AI140:AI141"/>
    <mergeCell ref="AJ140:AJ141"/>
    <mergeCell ref="B140:B141"/>
    <mergeCell ref="A140:A141"/>
    <mergeCell ref="C140:C141"/>
    <mergeCell ref="D140:D141"/>
    <mergeCell ref="Z140:Z141"/>
    <mergeCell ref="AA140:AA141"/>
    <mergeCell ref="AB140:AB141"/>
    <mergeCell ref="AC140:AC141"/>
    <mergeCell ref="AD140:AD141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A12:AA20"/>
    <mergeCell ref="AI21:AI27"/>
    <mergeCell ref="AJ21:AJ27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B28:AB39"/>
    <mergeCell ref="AC28:AC39"/>
    <mergeCell ref="AC21:AC27"/>
    <mergeCell ref="AH12:AH20"/>
    <mergeCell ref="AI12:AI20"/>
    <mergeCell ref="AJ12:AJ20"/>
    <mergeCell ref="A21:A27"/>
    <mergeCell ref="B21:B27"/>
    <mergeCell ref="C21:C27"/>
    <mergeCell ref="D21:D27"/>
    <mergeCell ref="Z21:Z27"/>
    <mergeCell ref="AA21:AA27"/>
    <mergeCell ref="AB21:AB27"/>
    <mergeCell ref="AB12:AB20"/>
    <mergeCell ref="AC12:AC20"/>
    <mergeCell ref="AD12:AD20"/>
    <mergeCell ref="AE12:AE20"/>
    <mergeCell ref="AF12:AF20"/>
    <mergeCell ref="AG12:AG20"/>
    <mergeCell ref="A12:A20"/>
    <mergeCell ref="B12:B20"/>
    <mergeCell ref="C12:C20"/>
    <mergeCell ref="D12:D20"/>
    <mergeCell ref="Z12:Z20"/>
    <mergeCell ref="AD21:AD27"/>
    <mergeCell ref="AE21:AE27"/>
    <mergeCell ref="AF21:AF27"/>
    <mergeCell ref="AG21:AG27"/>
    <mergeCell ref="AH21:AH27"/>
    <mergeCell ref="AE40:AE47"/>
    <mergeCell ref="AF40:AF47"/>
    <mergeCell ref="AG40:AG47"/>
    <mergeCell ref="AH40:AH47"/>
    <mergeCell ref="AI40:AI47"/>
    <mergeCell ref="AJ40:AJ47"/>
    <mergeCell ref="AJ28:AJ39"/>
    <mergeCell ref="A40:A47"/>
    <mergeCell ref="B40:B47"/>
    <mergeCell ref="C40:C47"/>
    <mergeCell ref="D40:D47"/>
    <mergeCell ref="Z40:Z47"/>
    <mergeCell ref="AA40:AA47"/>
    <mergeCell ref="AB40:AB47"/>
    <mergeCell ref="AC40:AC47"/>
    <mergeCell ref="AD40:AD47"/>
    <mergeCell ref="AD28:AD39"/>
    <mergeCell ref="AE28:AE39"/>
    <mergeCell ref="AF28:AF39"/>
    <mergeCell ref="AG28:AG39"/>
    <mergeCell ref="AH28:AH39"/>
    <mergeCell ref="AI28:AI39"/>
    <mergeCell ref="A28:A39"/>
    <mergeCell ref="B28:B39"/>
    <mergeCell ref="C28:C39"/>
    <mergeCell ref="D28:D39"/>
    <mergeCell ref="Z28:Z39"/>
    <mergeCell ref="AA28:AA39"/>
    <mergeCell ref="A53:A60"/>
    <mergeCell ref="B53:B60"/>
    <mergeCell ref="C53:C60"/>
    <mergeCell ref="D53:D60"/>
    <mergeCell ref="Z53:Z60"/>
    <mergeCell ref="AA53:AA60"/>
    <mergeCell ref="AB53:AB60"/>
    <mergeCell ref="AB48:AB52"/>
    <mergeCell ref="AC48:AC52"/>
    <mergeCell ref="A48:A52"/>
    <mergeCell ref="B48:B52"/>
    <mergeCell ref="C48:C52"/>
    <mergeCell ref="D48:D52"/>
    <mergeCell ref="Z48:Z52"/>
    <mergeCell ref="AA48:AA52"/>
    <mergeCell ref="D61:D63"/>
    <mergeCell ref="Z61:Z63"/>
    <mergeCell ref="AA61:AA63"/>
    <mergeCell ref="AB61:AB63"/>
    <mergeCell ref="AC61:AC63"/>
    <mergeCell ref="AC53:AC60"/>
    <mergeCell ref="AH48:AH52"/>
    <mergeCell ref="AI48:AI52"/>
    <mergeCell ref="AJ48:AJ52"/>
    <mergeCell ref="AD48:AD52"/>
    <mergeCell ref="AE48:AE52"/>
    <mergeCell ref="AF48:AF52"/>
    <mergeCell ref="AG48:AG52"/>
    <mergeCell ref="AI53:AI60"/>
    <mergeCell ref="AJ53:AJ60"/>
    <mergeCell ref="AD53:AD60"/>
    <mergeCell ref="AE53:AE60"/>
    <mergeCell ref="AF53:AF60"/>
    <mergeCell ref="AG53:AG60"/>
    <mergeCell ref="AH53:AH60"/>
    <mergeCell ref="AJ61:AJ63"/>
    <mergeCell ref="AD61:AD63"/>
    <mergeCell ref="AE61:AE63"/>
    <mergeCell ref="AF61:AF63"/>
    <mergeCell ref="AE64:AE65"/>
    <mergeCell ref="AF64:AF65"/>
    <mergeCell ref="AG64:AG65"/>
    <mergeCell ref="AH64:AH65"/>
    <mergeCell ref="AA66:AA73"/>
    <mergeCell ref="AI74:AI79"/>
    <mergeCell ref="AJ74:AJ79"/>
    <mergeCell ref="AI64:AI65"/>
    <mergeCell ref="AJ64:AJ65"/>
    <mergeCell ref="AJ66:AJ73"/>
    <mergeCell ref="AH74:AH79"/>
    <mergeCell ref="A64:A65"/>
    <mergeCell ref="B64:B65"/>
    <mergeCell ref="C64:C65"/>
    <mergeCell ref="D64:D65"/>
    <mergeCell ref="Z64:Z65"/>
    <mergeCell ref="AA64:AA65"/>
    <mergeCell ref="AB64:AB65"/>
    <mergeCell ref="AC64:AC65"/>
    <mergeCell ref="AD64:AD65"/>
    <mergeCell ref="AG61:AG63"/>
    <mergeCell ref="AH61:AH63"/>
    <mergeCell ref="AI61:AI63"/>
    <mergeCell ref="A61:A63"/>
    <mergeCell ref="B61:B63"/>
    <mergeCell ref="C61:C63"/>
    <mergeCell ref="AB80:AB91"/>
    <mergeCell ref="AC80:AC91"/>
    <mergeCell ref="AC74:AC79"/>
    <mergeCell ref="AH66:AH73"/>
    <mergeCell ref="AI66:AI73"/>
    <mergeCell ref="A74:A79"/>
    <mergeCell ref="B74:B79"/>
    <mergeCell ref="C74:C79"/>
    <mergeCell ref="D74:D79"/>
    <mergeCell ref="Z74:Z79"/>
    <mergeCell ref="AA74:AA79"/>
    <mergeCell ref="AB74:AB79"/>
    <mergeCell ref="AB66:AB73"/>
    <mergeCell ref="AC66:AC73"/>
    <mergeCell ref="AD66:AD73"/>
    <mergeCell ref="AE66:AE73"/>
    <mergeCell ref="AF66:AF73"/>
    <mergeCell ref="AG66:AG73"/>
    <mergeCell ref="A66:A73"/>
    <mergeCell ref="B66:B73"/>
    <mergeCell ref="C66:C73"/>
    <mergeCell ref="D66:D73"/>
    <mergeCell ref="Z66:Z73"/>
    <mergeCell ref="AD74:AD79"/>
    <mergeCell ref="AE74:AE79"/>
    <mergeCell ref="AF74:AF79"/>
    <mergeCell ref="AG74:AG79"/>
    <mergeCell ref="AE92:AE96"/>
    <mergeCell ref="AF92:AF96"/>
    <mergeCell ref="AG92:AG96"/>
    <mergeCell ref="AH92:AH96"/>
    <mergeCell ref="AI92:AI96"/>
    <mergeCell ref="AJ92:AJ96"/>
    <mergeCell ref="AJ80:AJ91"/>
    <mergeCell ref="A92:A96"/>
    <mergeCell ref="B92:B96"/>
    <mergeCell ref="C92:C96"/>
    <mergeCell ref="D92:D96"/>
    <mergeCell ref="Z92:Z96"/>
    <mergeCell ref="AA92:AA96"/>
    <mergeCell ref="AB92:AB96"/>
    <mergeCell ref="AC92:AC96"/>
    <mergeCell ref="AD92:AD96"/>
    <mergeCell ref="AD80:AD91"/>
    <mergeCell ref="AE80:AE91"/>
    <mergeCell ref="AF80:AF91"/>
    <mergeCell ref="AG80:AG91"/>
    <mergeCell ref="AH80:AH91"/>
    <mergeCell ref="AI80:AI91"/>
    <mergeCell ref="A80:A91"/>
    <mergeCell ref="B80:B91"/>
    <mergeCell ref="C80:C91"/>
    <mergeCell ref="D80:D91"/>
    <mergeCell ref="Z80:Z91"/>
    <mergeCell ref="AA80:AA91"/>
    <mergeCell ref="A103:A106"/>
    <mergeCell ref="B103:B106"/>
    <mergeCell ref="C103:C106"/>
    <mergeCell ref="D103:D106"/>
    <mergeCell ref="Z103:Z106"/>
    <mergeCell ref="AA103:AA106"/>
    <mergeCell ref="AB103:AB106"/>
    <mergeCell ref="AB97:AB102"/>
    <mergeCell ref="AC97:AC102"/>
    <mergeCell ref="A97:A102"/>
    <mergeCell ref="B97:B102"/>
    <mergeCell ref="C97:C102"/>
    <mergeCell ref="D97:D102"/>
    <mergeCell ref="Z97:Z102"/>
    <mergeCell ref="AA97:AA102"/>
    <mergeCell ref="D107:D108"/>
    <mergeCell ref="Z107:Z108"/>
    <mergeCell ref="AA107:AA108"/>
    <mergeCell ref="AB107:AB108"/>
    <mergeCell ref="AC107:AC108"/>
    <mergeCell ref="AC103:AC106"/>
    <mergeCell ref="AH97:AH102"/>
    <mergeCell ref="AI97:AI102"/>
    <mergeCell ref="AJ97:AJ102"/>
    <mergeCell ref="AD97:AD102"/>
    <mergeCell ref="AE97:AE102"/>
    <mergeCell ref="AF97:AF102"/>
    <mergeCell ref="AG97:AG102"/>
    <mergeCell ref="AI103:AI106"/>
    <mergeCell ref="AJ103:AJ106"/>
    <mergeCell ref="AD103:AD106"/>
    <mergeCell ref="AE103:AE106"/>
    <mergeCell ref="AF103:AF106"/>
    <mergeCell ref="AG103:AG106"/>
    <mergeCell ref="AH103:AH106"/>
    <mergeCell ref="AJ107:AJ108"/>
    <mergeCell ref="AD107:AD108"/>
    <mergeCell ref="AE107:AE108"/>
    <mergeCell ref="AF107:AF108"/>
    <mergeCell ref="AE109:AE112"/>
    <mergeCell ref="AF109:AF112"/>
    <mergeCell ref="AG109:AG112"/>
    <mergeCell ref="AH109:AH112"/>
    <mergeCell ref="AA113:AA114"/>
    <mergeCell ref="AI115:AI124"/>
    <mergeCell ref="AJ115:AJ124"/>
    <mergeCell ref="AI109:AI112"/>
    <mergeCell ref="AJ109:AJ112"/>
    <mergeCell ref="AJ113:AJ114"/>
    <mergeCell ref="AH115:AH124"/>
    <mergeCell ref="A109:A112"/>
    <mergeCell ref="B109:B112"/>
    <mergeCell ref="C109:C112"/>
    <mergeCell ref="D109:D112"/>
    <mergeCell ref="Z109:Z112"/>
    <mergeCell ref="AA109:AA112"/>
    <mergeCell ref="AB109:AB112"/>
    <mergeCell ref="AC109:AC112"/>
    <mergeCell ref="AD109:AD112"/>
    <mergeCell ref="AG107:AG108"/>
    <mergeCell ref="AH107:AH108"/>
    <mergeCell ref="AI107:AI108"/>
    <mergeCell ref="A107:A108"/>
    <mergeCell ref="B107:B108"/>
    <mergeCell ref="C107:C108"/>
    <mergeCell ref="AB125:AB127"/>
    <mergeCell ref="AC125:AC127"/>
    <mergeCell ref="AC115:AC124"/>
    <mergeCell ref="AH113:AH114"/>
    <mergeCell ref="AI113:AI114"/>
    <mergeCell ref="A115:A124"/>
    <mergeCell ref="B115:B124"/>
    <mergeCell ref="C115:C124"/>
    <mergeCell ref="D115:D124"/>
    <mergeCell ref="Z115:Z124"/>
    <mergeCell ref="AA115:AA124"/>
    <mergeCell ref="AB115:AB124"/>
    <mergeCell ref="AB113:AB114"/>
    <mergeCell ref="AC113:AC114"/>
    <mergeCell ref="AD113:AD114"/>
    <mergeCell ref="AE113:AE114"/>
    <mergeCell ref="AF113:AF114"/>
    <mergeCell ref="AG113:AG114"/>
    <mergeCell ref="A113:A114"/>
    <mergeCell ref="B113:B114"/>
    <mergeCell ref="C113:C114"/>
    <mergeCell ref="D113:D114"/>
    <mergeCell ref="Z113:Z114"/>
    <mergeCell ref="AD115:AD124"/>
    <mergeCell ref="AE115:AE124"/>
    <mergeCell ref="AF115:AF124"/>
    <mergeCell ref="AG115:AG124"/>
    <mergeCell ref="AE128:AE129"/>
    <mergeCell ref="AF128:AF129"/>
    <mergeCell ref="AG128:AG129"/>
    <mergeCell ref="AH128:AH129"/>
    <mergeCell ref="AI128:AI129"/>
    <mergeCell ref="AJ128:AJ129"/>
    <mergeCell ref="AJ125:AJ127"/>
    <mergeCell ref="A128:A129"/>
    <mergeCell ref="B128:B129"/>
    <mergeCell ref="C128:C129"/>
    <mergeCell ref="D128:D129"/>
    <mergeCell ref="Z128:Z129"/>
    <mergeCell ref="AA128:AA129"/>
    <mergeCell ref="AB128:AB129"/>
    <mergeCell ref="AC128:AC129"/>
    <mergeCell ref="AD128:AD129"/>
    <mergeCell ref="AD125:AD127"/>
    <mergeCell ref="AE125:AE127"/>
    <mergeCell ref="AF125:AF127"/>
    <mergeCell ref="AG125:AG127"/>
    <mergeCell ref="AH125:AH127"/>
    <mergeCell ref="AI125:AI127"/>
    <mergeCell ref="A125:A127"/>
    <mergeCell ref="B125:B127"/>
    <mergeCell ref="C125:C127"/>
    <mergeCell ref="D125:D127"/>
    <mergeCell ref="Z125:Z127"/>
    <mergeCell ref="AA125:AA127"/>
    <mergeCell ref="AH130:AH131"/>
    <mergeCell ref="AI130:AI131"/>
    <mergeCell ref="AJ130:AJ131"/>
    <mergeCell ref="A132:A133"/>
    <mergeCell ref="B132:B133"/>
    <mergeCell ref="C132:C133"/>
    <mergeCell ref="D132:D133"/>
    <mergeCell ref="Z132:Z133"/>
    <mergeCell ref="AA132:AA133"/>
    <mergeCell ref="AB132:AB133"/>
    <mergeCell ref="AB130:AB131"/>
    <mergeCell ref="AC130:AC131"/>
    <mergeCell ref="AD130:AD131"/>
    <mergeCell ref="AE130:AE131"/>
    <mergeCell ref="AF130:AF131"/>
    <mergeCell ref="AG130:AG131"/>
    <mergeCell ref="A130:A131"/>
    <mergeCell ref="B130:B131"/>
    <mergeCell ref="C130:C131"/>
    <mergeCell ref="D130:D131"/>
    <mergeCell ref="Z130:Z131"/>
    <mergeCell ref="AA130:AA131"/>
    <mergeCell ref="AI132:AI133"/>
    <mergeCell ref="AJ132:AJ133"/>
    <mergeCell ref="A134:A135"/>
    <mergeCell ref="B134:B135"/>
    <mergeCell ref="C134:C135"/>
    <mergeCell ref="D134:D135"/>
    <mergeCell ref="Z134:Z135"/>
    <mergeCell ref="AA134:AA135"/>
    <mergeCell ref="AB134:AB135"/>
    <mergeCell ref="AC134:AC135"/>
    <mergeCell ref="AC132:AC133"/>
    <mergeCell ref="AD132:AD133"/>
    <mergeCell ref="AE132:AE133"/>
    <mergeCell ref="AF132:AF133"/>
    <mergeCell ref="AG132:AG133"/>
    <mergeCell ref="AH132:AH133"/>
    <mergeCell ref="AH136:AH137"/>
    <mergeCell ref="AI136:AI137"/>
    <mergeCell ref="AJ136:AJ137"/>
    <mergeCell ref="AJ134:AJ135"/>
    <mergeCell ref="AD134:AD135"/>
    <mergeCell ref="AE134:AE135"/>
    <mergeCell ref="AF134:AF135"/>
    <mergeCell ref="AG134:AG135"/>
    <mergeCell ref="AH134:AH135"/>
    <mergeCell ref="AI134:AI135"/>
    <mergeCell ref="A138:A139"/>
    <mergeCell ref="B138:B139"/>
    <mergeCell ref="C138:C139"/>
    <mergeCell ref="D138:D139"/>
    <mergeCell ref="Z138:Z139"/>
    <mergeCell ref="AA138:AA139"/>
    <mergeCell ref="AE136:AE137"/>
    <mergeCell ref="AF136:AF137"/>
    <mergeCell ref="AG136:AG137"/>
    <mergeCell ref="A136:A137"/>
    <mergeCell ref="B136:B137"/>
    <mergeCell ref="C136:C137"/>
    <mergeCell ref="D136:D137"/>
    <mergeCell ref="Z136:Z137"/>
    <mergeCell ref="AA136:AA137"/>
    <mergeCell ref="AB136:AB137"/>
    <mergeCell ref="AC136:AC137"/>
    <mergeCell ref="AD136:AD137"/>
    <mergeCell ref="AH138:AH139"/>
    <mergeCell ref="AI138:AI139"/>
    <mergeCell ref="AJ138:AJ139"/>
    <mergeCell ref="AB138:AB139"/>
    <mergeCell ref="AC138:AC139"/>
    <mergeCell ref="AD138:AD139"/>
    <mergeCell ref="AE138:AE139"/>
    <mergeCell ref="AF138:AF139"/>
    <mergeCell ref="AG138:AG139"/>
  </mergeCells>
  <pageMargins left="0.7" right="0.7" top="0.75" bottom="0.75" header="0.3" footer="0.3"/>
  <pageSetup paperSize="9" orientation="portrait" r:id="rId1"/>
  <rowBreaks count="3" manualBreakCount="3">
    <brk id="39" max="16383" man="1"/>
    <brk id="79" max="16383" man="1"/>
    <brk id="124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0"/>
  <sheetViews>
    <sheetView view="pageBreakPreview" topLeftCell="U1" zoomScale="60" zoomScaleNormal="70" workbookViewId="0">
      <selection activeCell="E27" sqref="A27:XFD30"/>
    </sheetView>
  </sheetViews>
  <sheetFormatPr defaultRowHeight="15" x14ac:dyDescent="0.25"/>
  <cols>
    <col min="1" max="1" width="8" style="262" customWidth="1"/>
    <col min="2" max="2" width="20.42578125" style="262" customWidth="1"/>
    <col min="3" max="4" width="22.5703125" style="262" customWidth="1"/>
    <col min="5" max="5" width="25.140625" style="262" customWidth="1"/>
    <col min="6" max="17" width="9.140625" style="262"/>
    <col min="18" max="34" width="10.7109375" style="262" customWidth="1"/>
    <col min="35" max="35" width="11.28515625" style="262" customWidth="1"/>
    <col min="36" max="36" width="12" style="262" customWidth="1"/>
    <col min="37" max="16384" width="9.140625" style="262"/>
  </cols>
  <sheetData>
    <row r="1" spans="1:36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</row>
    <row r="2" spans="1:36" x14ac:dyDescent="0.25">
      <c r="A2" s="260"/>
      <c r="B2" s="929" t="s">
        <v>846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1"/>
      <c r="R2" s="260"/>
      <c r="S2" s="260"/>
      <c r="T2" s="260"/>
      <c r="U2" s="261"/>
      <c r="V2" s="261"/>
    </row>
    <row r="3" spans="1:36" x14ac:dyDescent="0.25">
      <c r="A3" s="260"/>
      <c r="B3" s="932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4"/>
      <c r="R3" s="260"/>
      <c r="S3" s="260"/>
      <c r="T3" s="260"/>
      <c r="U3" s="261"/>
      <c r="V3" s="261"/>
    </row>
    <row r="4" spans="1:36" ht="20.25" x14ac:dyDescent="0.25">
      <c r="A4" s="260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0"/>
      <c r="S4" s="260"/>
      <c r="T4" s="260"/>
      <c r="U4" s="261"/>
      <c r="V4" s="261"/>
    </row>
    <row r="5" spans="1:36" ht="20.25" x14ac:dyDescent="0.25">
      <c r="A5" s="260"/>
      <c r="B5" s="263"/>
      <c r="C5" s="263"/>
      <c r="D5" s="263"/>
      <c r="E5" s="263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1014" t="s">
        <v>1</v>
      </c>
      <c r="W5" s="1014"/>
      <c r="X5" s="1014"/>
      <c r="Y5" s="1014"/>
      <c r="Z5" s="1014"/>
      <c r="AA5" s="1014"/>
      <c r="AB5" s="1014"/>
      <c r="AC5" s="1014"/>
      <c r="AD5" s="1014"/>
      <c r="AE5" s="1014"/>
      <c r="AF5" s="1014"/>
      <c r="AG5" s="1014"/>
      <c r="AH5" s="1014"/>
    </row>
    <row r="6" spans="1:36" ht="30" customHeight="1" x14ac:dyDescent="0.25">
      <c r="A6" s="260"/>
      <c r="B6" s="263"/>
      <c r="C6" s="263"/>
      <c r="D6" s="263"/>
      <c r="E6" s="263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5"/>
      <c r="T6" s="935"/>
      <c r="U6" s="935"/>
      <c r="V6" s="1014"/>
      <c r="W6" s="1014"/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</row>
    <row r="7" spans="1:36" ht="15.75" thickBot="1" x14ac:dyDescent="0.3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</row>
    <row r="8" spans="1:36" ht="31.5" customHeight="1" thickBot="1" x14ac:dyDescent="0.3">
      <c r="A8" s="949" t="s">
        <v>2</v>
      </c>
      <c r="B8" s="952" t="s">
        <v>3</v>
      </c>
      <c r="C8" s="955" t="s">
        <v>4</v>
      </c>
      <c r="D8" s="955" t="s">
        <v>5</v>
      </c>
      <c r="E8" s="952" t="s">
        <v>6</v>
      </c>
      <c r="F8" s="937" t="s">
        <v>7</v>
      </c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8"/>
      <c r="R8" s="960" t="s">
        <v>8</v>
      </c>
      <c r="S8" s="961"/>
      <c r="T8" s="961"/>
      <c r="U8" s="962"/>
      <c r="V8" s="943" t="s">
        <v>9</v>
      </c>
      <c r="W8" s="944"/>
      <c r="X8" s="944"/>
      <c r="Y8" s="945"/>
      <c r="Z8" s="943" t="s">
        <v>10</v>
      </c>
      <c r="AA8" s="944"/>
      <c r="AB8" s="944"/>
      <c r="AC8" s="945"/>
      <c r="AD8" s="943" t="s">
        <v>11</v>
      </c>
      <c r="AE8" s="944"/>
      <c r="AF8" s="944"/>
      <c r="AG8" s="945"/>
      <c r="AH8" s="966" t="s">
        <v>12</v>
      </c>
      <c r="AI8" s="924" t="s">
        <v>13</v>
      </c>
      <c r="AJ8" s="924" t="s">
        <v>14</v>
      </c>
    </row>
    <row r="9" spans="1:36" ht="33" customHeight="1" thickBot="1" x14ac:dyDescent="0.3">
      <c r="A9" s="950"/>
      <c r="B9" s="953"/>
      <c r="C9" s="956"/>
      <c r="D9" s="956"/>
      <c r="E9" s="953"/>
      <c r="F9" s="937" t="s">
        <v>15</v>
      </c>
      <c r="G9" s="939"/>
      <c r="H9" s="939"/>
      <c r="I9" s="939"/>
      <c r="J9" s="939"/>
      <c r="K9" s="938"/>
      <c r="L9" s="937" t="s">
        <v>16</v>
      </c>
      <c r="M9" s="939"/>
      <c r="N9" s="939"/>
      <c r="O9" s="939"/>
      <c r="P9" s="939"/>
      <c r="Q9" s="938"/>
      <c r="R9" s="963"/>
      <c r="S9" s="964"/>
      <c r="T9" s="964"/>
      <c r="U9" s="965"/>
      <c r="V9" s="946"/>
      <c r="W9" s="947"/>
      <c r="X9" s="947"/>
      <c r="Y9" s="948"/>
      <c r="Z9" s="946"/>
      <c r="AA9" s="947"/>
      <c r="AB9" s="947"/>
      <c r="AC9" s="948"/>
      <c r="AD9" s="946"/>
      <c r="AE9" s="947"/>
      <c r="AF9" s="947"/>
      <c r="AG9" s="948"/>
      <c r="AH9" s="967"/>
      <c r="AI9" s="925"/>
      <c r="AJ9" s="925"/>
    </row>
    <row r="10" spans="1:36" ht="16.5" thickBot="1" x14ac:dyDescent="0.3">
      <c r="A10" s="950"/>
      <c r="B10" s="953"/>
      <c r="C10" s="956"/>
      <c r="D10" s="956"/>
      <c r="E10" s="953"/>
      <c r="F10" s="940">
        <v>1000.4166666666666</v>
      </c>
      <c r="G10" s="941"/>
      <c r="H10" s="942"/>
      <c r="I10" s="940">
        <v>1000.7916666666666</v>
      </c>
      <c r="J10" s="941"/>
      <c r="K10" s="942"/>
      <c r="L10" s="940">
        <v>1000.4166666666666</v>
      </c>
      <c r="M10" s="941"/>
      <c r="N10" s="942"/>
      <c r="O10" s="940">
        <v>1000.7916666666666</v>
      </c>
      <c r="P10" s="941"/>
      <c r="Q10" s="942"/>
      <c r="R10" s="937" t="s">
        <v>15</v>
      </c>
      <c r="S10" s="938"/>
      <c r="T10" s="937" t="s">
        <v>16</v>
      </c>
      <c r="U10" s="938"/>
      <c r="V10" s="927" t="s">
        <v>15</v>
      </c>
      <c r="W10" s="928"/>
      <c r="X10" s="927" t="s">
        <v>16</v>
      </c>
      <c r="Y10" s="928"/>
      <c r="Z10" s="927" t="s">
        <v>15</v>
      </c>
      <c r="AA10" s="928"/>
      <c r="AB10" s="927" t="s">
        <v>16</v>
      </c>
      <c r="AC10" s="928"/>
      <c r="AD10" s="927" t="s">
        <v>15</v>
      </c>
      <c r="AE10" s="928"/>
      <c r="AF10" s="927" t="s">
        <v>16</v>
      </c>
      <c r="AG10" s="928"/>
      <c r="AH10" s="967"/>
      <c r="AI10" s="925"/>
      <c r="AJ10" s="925"/>
    </row>
    <row r="11" spans="1:36" ht="16.5" thickBot="1" x14ac:dyDescent="0.3">
      <c r="A11" s="951"/>
      <c r="B11" s="954"/>
      <c r="C11" s="957"/>
      <c r="D11" s="957"/>
      <c r="E11" s="954"/>
      <c r="F11" s="264" t="s">
        <v>17</v>
      </c>
      <c r="G11" s="265" t="s">
        <v>18</v>
      </c>
      <c r="H11" s="266" t="s">
        <v>19</v>
      </c>
      <c r="I11" s="264" t="s">
        <v>17</v>
      </c>
      <c r="J11" s="265" t="s">
        <v>18</v>
      </c>
      <c r="K11" s="266" t="s">
        <v>19</v>
      </c>
      <c r="L11" s="264" t="s">
        <v>17</v>
      </c>
      <c r="M11" s="265" t="s">
        <v>18</v>
      </c>
      <c r="N11" s="266" t="s">
        <v>19</v>
      </c>
      <c r="O11" s="264" t="s">
        <v>17</v>
      </c>
      <c r="P11" s="265" t="s">
        <v>18</v>
      </c>
      <c r="Q11" s="266" t="s">
        <v>19</v>
      </c>
      <c r="R11" s="267">
        <v>1000.4166666666666</v>
      </c>
      <c r="S11" s="267">
        <v>1000.7916666666666</v>
      </c>
      <c r="T11" s="267">
        <v>1000.4166666666666</v>
      </c>
      <c r="U11" s="267">
        <v>1000.7916666666666</v>
      </c>
      <c r="V11" s="268">
        <v>1000.4166666666666</v>
      </c>
      <c r="W11" s="268">
        <v>1000.7916666666666</v>
      </c>
      <c r="X11" s="297">
        <v>1000.4166666666666</v>
      </c>
      <c r="Y11" s="298">
        <v>1000.7916666666666</v>
      </c>
      <c r="Z11" s="268">
        <v>1000.4166666666666</v>
      </c>
      <c r="AA11" s="268">
        <v>1000.7916666666666</v>
      </c>
      <c r="AB11" s="268">
        <v>1000.4166666666666</v>
      </c>
      <c r="AC11" s="268">
        <v>1000.7916666666666</v>
      </c>
      <c r="AD11" s="268">
        <v>1000.4166666666666</v>
      </c>
      <c r="AE11" s="268">
        <v>1000.7916666666666</v>
      </c>
      <c r="AF11" s="268">
        <v>1000.4166666666666</v>
      </c>
      <c r="AG11" s="272">
        <v>1000.7916666666666</v>
      </c>
      <c r="AH11" s="968"/>
      <c r="AI11" s="926"/>
      <c r="AJ11" s="926"/>
    </row>
    <row r="12" spans="1:36" ht="18.75" x14ac:dyDescent="0.25">
      <c r="A12" s="919">
        <v>1</v>
      </c>
      <c r="B12" s="920" t="s">
        <v>20</v>
      </c>
      <c r="C12" s="920" t="s">
        <v>88</v>
      </c>
      <c r="D12" s="921">
        <f>160*0.9</f>
        <v>144</v>
      </c>
      <c r="E12" s="299" t="s">
        <v>847</v>
      </c>
      <c r="F12" s="299">
        <v>0.9</v>
      </c>
      <c r="G12" s="299">
        <v>2.2000000000000002</v>
      </c>
      <c r="H12" s="299">
        <v>1.8</v>
      </c>
      <c r="I12" s="299">
        <v>0.9</v>
      </c>
      <c r="J12" s="299">
        <v>2.4</v>
      </c>
      <c r="K12" s="299">
        <v>1.8</v>
      </c>
      <c r="L12" s="299">
        <v>1.5</v>
      </c>
      <c r="M12" s="299">
        <v>0.5</v>
      </c>
      <c r="N12" s="299">
        <v>1.7</v>
      </c>
      <c r="O12" s="299">
        <v>0.9</v>
      </c>
      <c r="P12" s="299">
        <v>1.3</v>
      </c>
      <c r="Q12" s="299">
        <v>1.7</v>
      </c>
      <c r="R12" s="351">
        <v>221</v>
      </c>
      <c r="S12" s="351">
        <v>215</v>
      </c>
      <c r="T12" s="351">
        <v>234</v>
      </c>
      <c r="U12" s="351">
        <v>235</v>
      </c>
      <c r="V12" s="301">
        <f t="shared" ref="V12:W22" si="0">IF(AND(F12=0,G12=0,H12=0),0,IF(AND(F12=0,G12=0),H12,IF(AND(F12=0,H12=0),G12,IF(AND(G12=0,H12=0),F12,IF(F12=0,(G12+H12)/2,IF(G12=0,(F12+H12)/2,IF(H12=0,(F12+G12)/2,(F12+G12+H12)/3)))))))</f>
        <v>1.6333333333333335</v>
      </c>
      <c r="W12" s="301">
        <f t="shared" ref="W12:W30" si="1">IF(AND(I12=0,J12=0,K12=0),0,IF(AND(I12=0,J12=0),K12,IF(AND(I12=0,K12=0),J12,IF(AND(J12=0,K12=0),I12,IF(I12=0,(J12+K12)/2,IF(J12=0,(I12+K12)/2,IF(K12=0,(I12+J12)/2,(I12+J12+K12)/3)))))))</f>
        <v>1.7</v>
      </c>
      <c r="X12" s="301">
        <f t="shared" ref="X12:X30" si="2">IF(AND(L12=0,M12=0,N12=0),0,IF(AND(L12=0,M12=0),N12,IF(AND(L12=0,N12=0),M12,IF(AND(M12=0,N12=0),L12,IF(L12=0,(M12+N12)/2,IF(M12=0,(L12+N12)/2,IF(N12=0,(L12+M12)/2,(L12+M12+N12)/3)))))))</f>
        <v>1.2333333333333334</v>
      </c>
      <c r="Y12" s="302">
        <f t="shared" ref="Y12:Y30" si="3">IF(AND(O12=0,P12=0,Q12=0),0,IF(AND(O12=0,P12=0),Q12,IF(AND(O12=0,Q12=0),P12,IF(AND(P12=0,Q12=0),O12,IF(O12=0,(P12+Q12)/2,IF(P12=0,(O12+Q12)/2,IF(Q12=0,(O12+P12)/2,(O12+P12+Q12)/3)))))))</f>
        <v>1.3</v>
      </c>
      <c r="Z12" s="906">
        <f>SUM(V12:V17)</f>
        <v>26.366666666666664</v>
      </c>
      <c r="AA12" s="878">
        <f>SUM(W12:W17)</f>
        <v>59.533333333333346</v>
      </c>
      <c r="AB12" s="878">
        <f>SUM(X12:X17)</f>
        <v>112.30000000000001</v>
      </c>
      <c r="AC12" s="878">
        <f>SUM(Y12:Y17)</f>
        <v>61.3</v>
      </c>
      <c r="AD12" s="878">
        <f>Z12*0.38*0.9*SQRT(3)</f>
        <v>15.618594952171591</v>
      </c>
      <c r="AE12" s="878">
        <f t="shared" ref="AE12:AG12" si="4">AA12*0.38*0.9*SQRT(3)</f>
        <v>35.265247262425376</v>
      </c>
      <c r="AF12" s="878">
        <f t="shared" si="4"/>
        <v>66.522182545974843</v>
      </c>
      <c r="AG12" s="878">
        <f t="shared" si="4"/>
        <v>36.311752360358483</v>
      </c>
      <c r="AH12" s="878">
        <f>MAX(Z12:AC17)</f>
        <v>112.30000000000001</v>
      </c>
      <c r="AI12" s="882">
        <f>AH12*0.38*0.9*SQRT(3)</f>
        <v>66.522182545974843</v>
      </c>
      <c r="AJ12" s="882">
        <f>D12-AI12</f>
        <v>77.477817454025157</v>
      </c>
    </row>
    <row r="13" spans="1:36" ht="18.75" x14ac:dyDescent="0.25">
      <c r="A13" s="908"/>
      <c r="B13" s="911"/>
      <c r="C13" s="911"/>
      <c r="D13" s="922"/>
      <c r="E13" s="276" t="s">
        <v>848</v>
      </c>
      <c r="F13" s="276">
        <v>1.9</v>
      </c>
      <c r="G13" s="276">
        <v>1.3</v>
      </c>
      <c r="H13" s="276">
        <v>5.5</v>
      </c>
      <c r="I13" s="276">
        <v>7.8</v>
      </c>
      <c r="J13" s="276">
        <v>1</v>
      </c>
      <c r="K13" s="276">
        <v>2.2999999999999998</v>
      </c>
      <c r="L13" s="276">
        <v>2</v>
      </c>
      <c r="M13" s="276">
        <v>1.3</v>
      </c>
      <c r="N13" s="276">
        <v>15.6</v>
      </c>
      <c r="O13" s="276">
        <v>2.8</v>
      </c>
      <c r="P13" s="276">
        <v>1.5</v>
      </c>
      <c r="Q13" s="276">
        <v>2.7</v>
      </c>
      <c r="R13" s="277">
        <v>222</v>
      </c>
      <c r="S13" s="277">
        <v>223</v>
      </c>
      <c r="T13" s="277">
        <v>235</v>
      </c>
      <c r="U13" s="277">
        <v>235</v>
      </c>
      <c r="V13" s="288">
        <f t="shared" si="0"/>
        <v>2.9</v>
      </c>
      <c r="W13" s="288">
        <f t="shared" si="1"/>
        <v>3.7000000000000006</v>
      </c>
      <c r="X13" s="288">
        <f t="shared" si="2"/>
        <v>6.3</v>
      </c>
      <c r="Y13" s="289">
        <f t="shared" si="3"/>
        <v>2.3333333333333335</v>
      </c>
      <c r="Z13" s="898"/>
      <c r="AA13" s="879"/>
      <c r="AB13" s="879"/>
      <c r="AC13" s="879"/>
      <c r="AD13" s="879"/>
      <c r="AE13" s="879"/>
      <c r="AF13" s="879"/>
      <c r="AG13" s="879"/>
      <c r="AH13" s="879"/>
      <c r="AI13" s="883"/>
      <c r="AJ13" s="883"/>
    </row>
    <row r="14" spans="1:36" ht="18.75" x14ac:dyDescent="0.25">
      <c r="A14" s="908"/>
      <c r="B14" s="911"/>
      <c r="C14" s="911"/>
      <c r="D14" s="922"/>
      <c r="E14" s="280" t="s">
        <v>429</v>
      </c>
      <c r="F14" s="280">
        <v>5.3</v>
      </c>
      <c r="G14" s="280">
        <v>15.2</v>
      </c>
      <c r="H14" s="280">
        <v>8.4</v>
      </c>
      <c r="I14" s="280">
        <v>18.3</v>
      </c>
      <c r="J14" s="280">
        <v>19.8</v>
      </c>
      <c r="K14" s="280">
        <v>4.7</v>
      </c>
      <c r="L14" s="280">
        <v>7.2</v>
      </c>
      <c r="M14" s="280">
        <v>24.6</v>
      </c>
      <c r="N14" s="280">
        <v>12.9</v>
      </c>
      <c r="O14" s="280">
        <v>9</v>
      </c>
      <c r="P14" s="280">
        <v>17.399999999999999</v>
      </c>
      <c r="Q14" s="280">
        <v>8.1</v>
      </c>
      <c r="R14" s="281">
        <v>225</v>
      </c>
      <c r="S14" s="281">
        <v>222</v>
      </c>
      <c r="T14" s="281">
        <v>235</v>
      </c>
      <c r="U14" s="281">
        <v>235</v>
      </c>
      <c r="V14" s="288">
        <f t="shared" si="0"/>
        <v>9.6333333333333329</v>
      </c>
      <c r="W14" s="288">
        <f t="shared" si="1"/>
        <v>14.266666666666667</v>
      </c>
      <c r="X14" s="288">
        <f t="shared" si="2"/>
        <v>14.9</v>
      </c>
      <c r="Y14" s="289">
        <f t="shared" si="3"/>
        <v>11.5</v>
      </c>
      <c r="Z14" s="898"/>
      <c r="AA14" s="879"/>
      <c r="AB14" s="879"/>
      <c r="AC14" s="879"/>
      <c r="AD14" s="879"/>
      <c r="AE14" s="879"/>
      <c r="AF14" s="879"/>
      <c r="AG14" s="879"/>
      <c r="AH14" s="879"/>
      <c r="AI14" s="883"/>
      <c r="AJ14" s="883"/>
    </row>
    <row r="15" spans="1:36" ht="18.75" x14ac:dyDescent="0.25">
      <c r="A15" s="908"/>
      <c r="B15" s="911"/>
      <c r="C15" s="911"/>
      <c r="D15" s="922"/>
      <c r="E15" s="276" t="s">
        <v>849</v>
      </c>
      <c r="F15" s="276">
        <v>5.6</v>
      </c>
      <c r="G15" s="276">
        <v>22.7</v>
      </c>
      <c r="H15" s="276">
        <v>7.7</v>
      </c>
      <c r="I15" s="276">
        <v>9.6</v>
      </c>
      <c r="J15" s="276">
        <v>7.8</v>
      </c>
      <c r="K15" s="276">
        <v>20.9</v>
      </c>
      <c r="L15" s="276">
        <v>4.2</v>
      </c>
      <c r="M15" s="276">
        <v>6</v>
      </c>
      <c r="N15" s="276">
        <v>66.8</v>
      </c>
      <c r="O15" s="276">
        <v>17.100000000000001</v>
      </c>
      <c r="P15" s="276">
        <v>12.2</v>
      </c>
      <c r="Q15" s="276">
        <v>10.199999999999999</v>
      </c>
      <c r="R15" s="277">
        <v>224</v>
      </c>
      <c r="S15" s="277">
        <v>223</v>
      </c>
      <c r="T15" s="277">
        <v>235</v>
      </c>
      <c r="U15" s="277">
        <v>235</v>
      </c>
      <c r="V15" s="288">
        <f t="shared" si="0"/>
        <v>12</v>
      </c>
      <c r="W15" s="288">
        <f t="shared" si="1"/>
        <v>12.766666666666666</v>
      </c>
      <c r="X15" s="288">
        <f t="shared" si="2"/>
        <v>25.666666666666668</v>
      </c>
      <c r="Y15" s="289">
        <f t="shared" si="3"/>
        <v>13.166666666666666</v>
      </c>
      <c r="Z15" s="898"/>
      <c r="AA15" s="879"/>
      <c r="AB15" s="879"/>
      <c r="AC15" s="879"/>
      <c r="AD15" s="879"/>
      <c r="AE15" s="879"/>
      <c r="AF15" s="879"/>
      <c r="AG15" s="879"/>
      <c r="AH15" s="879"/>
      <c r="AI15" s="883"/>
      <c r="AJ15" s="883"/>
    </row>
    <row r="16" spans="1:36" ht="19.5" thickBot="1" x14ac:dyDescent="0.3">
      <c r="A16" s="1025"/>
      <c r="B16" s="1026"/>
      <c r="C16" s="1026"/>
      <c r="D16" s="922"/>
      <c r="E16" s="352" t="s">
        <v>850</v>
      </c>
      <c r="F16" s="352">
        <v>0.2</v>
      </c>
      <c r="G16" s="352">
        <v>0</v>
      </c>
      <c r="H16" s="352">
        <v>0</v>
      </c>
      <c r="I16" s="352">
        <v>26.5</v>
      </c>
      <c r="J16" s="352">
        <v>29.2</v>
      </c>
      <c r="K16" s="352">
        <v>25.6</v>
      </c>
      <c r="L16" s="352">
        <v>52.6</v>
      </c>
      <c r="M16" s="352">
        <v>56.2</v>
      </c>
      <c r="N16" s="352">
        <v>51.1</v>
      </c>
      <c r="O16" s="352">
        <v>22.1</v>
      </c>
      <c r="P16" s="352">
        <v>21.9</v>
      </c>
      <c r="Q16" s="352">
        <v>22</v>
      </c>
      <c r="R16" s="353">
        <v>222</v>
      </c>
      <c r="S16" s="353">
        <v>220</v>
      </c>
      <c r="T16" s="353">
        <v>235</v>
      </c>
      <c r="U16" s="353">
        <v>235</v>
      </c>
      <c r="V16" s="294">
        <f t="shared" si="0"/>
        <v>0.2</v>
      </c>
      <c r="W16" s="294">
        <f t="shared" si="1"/>
        <v>27.100000000000005</v>
      </c>
      <c r="X16" s="294">
        <f t="shared" si="2"/>
        <v>53.300000000000004</v>
      </c>
      <c r="Y16" s="295">
        <f t="shared" si="3"/>
        <v>22</v>
      </c>
      <c r="Z16" s="1024"/>
      <c r="AA16" s="1021"/>
      <c r="AB16" s="1021"/>
      <c r="AC16" s="1021"/>
      <c r="AD16" s="1021"/>
      <c r="AE16" s="1021"/>
      <c r="AF16" s="1021"/>
      <c r="AG16" s="1021"/>
      <c r="AH16" s="1021"/>
      <c r="AI16" s="1020"/>
      <c r="AJ16" s="1020"/>
    </row>
    <row r="17" spans="1:36" ht="19.5" thickBot="1" x14ac:dyDescent="0.3">
      <c r="A17" s="909"/>
      <c r="B17" s="912"/>
      <c r="C17" s="912"/>
      <c r="D17" s="923"/>
      <c r="E17" s="352" t="s">
        <v>851</v>
      </c>
      <c r="F17" s="352"/>
      <c r="G17" s="352"/>
      <c r="H17" s="352"/>
      <c r="I17" s="352"/>
      <c r="J17" s="352"/>
      <c r="K17" s="352"/>
      <c r="L17" s="352">
        <v>0</v>
      </c>
      <c r="M17" s="352">
        <v>0</v>
      </c>
      <c r="N17" s="352">
        <v>10.9</v>
      </c>
      <c r="O17" s="352">
        <v>0</v>
      </c>
      <c r="P17" s="352">
        <v>0</v>
      </c>
      <c r="Q17" s="352">
        <v>11</v>
      </c>
      <c r="R17" s="353"/>
      <c r="S17" s="353"/>
      <c r="T17" s="353"/>
      <c r="U17" s="353"/>
      <c r="V17" s="294">
        <f t="shared" si="0"/>
        <v>0</v>
      </c>
      <c r="W17" s="294">
        <f t="shared" si="1"/>
        <v>0</v>
      </c>
      <c r="X17" s="294">
        <f t="shared" si="2"/>
        <v>10.9</v>
      </c>
      <c r="Y17" s="295">
        <f t="shared" si="3"/>
        <v>11</v>
      </c>
      <c r="Z17" s="899"/>
      <c r="AA17" s="880"/>
      <c r="AB17" s="880"/>
      <c r="AC17" s="880"/>
      <c r="AD17" s="880"/>
      <c r="AE17" s="880"/>
      <c r="AF17" s="880"/>
      <c r="AG17" s="880"/>
      <c r="AH17" s="880"/>
      <c r="AI17" s="884"/>
      <c r="AJ17" s="884"/>
    </row>
    <row r="18" spans="1:36" ht="18.75" x14ac:dyDescent="0.25">
      <c r="A18" s="919">
        <v>2</v>
      </c>
      <c r="B18" s="921" t="s">
        <v>24</v>
      </c>
      <c r="C18" s="921" t="s">
        <v>88</v>
      </c>
      <c r="D18" s="921">
        <f>160*0.9</f>
        <v>144</v>
      </c>
      <c r="E18" s="299" t="s">
        <v>852</v>
      </c>
      <c r="F18" s="299">
        <v>68.900000000000006</v>
      </c>
      <c r="G18" s="299">
        <v>49.7</v>
      </c>
      <c r="H18" s="299">
        <v>58.1</v>
      </c>
      <c r="I18" s="299">
        <v>56.7</v>
      </c>
      <c r="J18" s="299">
        <v>59.5</v>
      </c>
      <c r="K18" s="299">
        <v>41.6</v>
      </c>
      <c r="L18" s="299">
        <v>52.6</v>
      </c>
      <c r="M18" s="299">
        <v>75.7</v>
      </c>
      <c r="N18" s="299">
        <v>33</v>
      </c>
      <c r="O18" s="299">
        <v>41</v>
      </c>
      <c r="P18" s="299">
        <v>42.9</v>
      </c>
      <c r="Q18" s="299">
        <v>56.5</v>
      </c>
      <c r="R18" s="299">
        <v>228</v>
      </c>
      <c r="S18" s="299">
        <v>225</v>
      </c>
      <c r="T18" s="299">
        <v>234</v>
      </c>
      <c r="U18" s="299">
        <v>235</v>
      </c>
      <c r="V18" s="301">
        <f t="shared" si="0"/>
        <v>58.900000000000006</v>
      </c>
      <c r="W18" s="301">
        <f t="shared" si="1"/>
        <v>52.6</v>
      </c>
      <c r="X18" s="301">
        <f t="shared" si="2"/>
        <v>53.766666666666673</v>
      </c>
      <c r="Y18" s="302">
        <f t="shared" si="3"/>
        <v>46.800000000000004</v>
      </c>
      <c r="Z18" s="906">
        <f>SUM(V18:V20)</f>
        <v>84.333333333333343</v>
      </c>
      <c r="AA18" s="878">
        <f>SUM(W18:W20)</f>
        <v>78.966666666666669</v>
      </c>
      <c r="AB18" s="878">
        <f>SUM(X18:X20)</f>
        <v>92.833333333333343</v>
      </c>
      <c r="AC18" s="878">
        <f>SUM(Y18:Y20)</f>
        <v>91.166666666666671</v>
      </c>
      <c r="AD18" s="878">
        <f t="shared" ref="AD18:AG27" si="5">Z18*0.38*0.9*SQRT(3)</f>
        <v>49.955809391901568</v>
      </c>
      <c r="AE18" s="878">
        <f t="shared" si="5"/>
        <v>46.776803339689643</v>
      </c>
      <c r="AF18" s="878">
        <f t="shared" si="5"/>
        <v>54.990881089504292</v>
      </c>
      <c r="AG18" s="878">
        <f t="shared" si="5"/>
        <v>54.003612129190032</v>
      </c>
      <c r="AH18" s="878">
        <f>MAX(Z18:AC20)</f>
        <v>92.833333333333343</v>
      </c>
      <c r="AI18" s="882">
        <f t="shared" ref="AI18" si="6">AH18*0.38*0.9*SQRT(3)</f>
        <v>54.990881089504292</v>
      </c>
      <c r="AJ18" s="882">
        <f>D18-AI18</f>
        <v>89.009118910495715</v>
      </c>
    </row>
    <row r="19" spans="1:36" ht="18.75" x14ac:dyDescent="0.25">
      <c r="A19" s="908"/>
      <c r="B19" s="922"/>
      <c r="C19" s="922"/>
      <c r="D19" s="922"/>
      <c r="E19" s="276" t="s">
        <v>853</v>
      </c>
      <c r="F19" s="276">
        <v>8.4</v>
      </c>
      <c r="G19" s="276">
        <v>32.9</v>
      </c>
      <c r="H19" s="276">
        <v>35</v>
      </c>
      <c r="I19" s="276">
        <v>12.7</v>
      </c>
      <c r="J19" s="276">
        <v>31.1</v>
      </c>
      <c r="K19" s="276">
        <v>35.299999999999997</v>
      </c>
      <c r="L19" s="276">
        <v>20.5</v>
      </c>
      <c r="M19" s="276">
        <v>19.8</v>
      </c>
      <c r="N19" s="276">
        <v>49.6</v>
      </c>
      <c r="O19" s="276">
        <v>21.1</v>
      </c>
      <c r="P19" s="276">
        <v>48.1</v>
      </c>
      <c r="Q19" s="276">
        <v>22.9</v>
      </c>
      <c r="R19" s="277">
        <v>230</v>
      </c>
      <c r="S19" s="277">
        <v>225</v>
      </c>
      <c r="T19" s="277">
        <v>235</v>
      </c>
      <c r="U19" s="277">
        <v>235</v>
      </c>
      <c r="V19" s="288">
        <f t="shared" si="0"/>
        <v>25.433333333333334</v>
      </c>
      <c r="W19" s="288">
        <f t="shared" si="1"/>
        <v>26.366666666666664</v>
      </c>
      <c r="X19" s="288">
        <f t="shared" si="2"/>
        <v>29.966666666666669</v>
      </c>
      <c r="Y19" s="289">
        <f t="shared" si="3"/>
        <v>30.7</v>
      </c>
      <c r="Z19" s="898"/>
      <c r="AA19" s="879"/>
      <c r="AB19" s="879"/>
      <c r="AC19" s="879"/>
      <c r="AD19" s="879"/>
      <c r="AE19" s="879"/>
      <c r="AF19" s="879"/>
      <c r="AG19" s="879"/>
      <c r="AH19" s="879"/>
      <c r="AI19" s="883"/>
      <c r="AJ19" s="883"/>
    </row>
    <row r="20" spans="1:36" ht="19.5" thickBot="1" x14ac:dyDescent="0.3">
      <c r="A20" s="909"/>
      <c r="B20" s="923"/>
      <c r="C20" s="923"/>
      <c r="D20" s="923"/>
      <c r="E20" s="352" t="s">
        <v>854</v>
      </c>
      <c r="F20" s="352">
        <v>0</v>
      </c>
      <c r="G20" s="352">
        <v>0</v>
      </c>
      <c r="H20" s="352">
        <v>0</v>
      </c>
      <c r="I20" s="352">
        <v>0</v>
      </c>
      <c r="J20" s="352">
        <v>0</v>
      </c>
      <c r="K20" s="352">
        <v>0</v>
      </c>
      <c r="L20" s="352">
        <v>15.2</v>
      </c>
      <c r="M20" s="352">
        <v>12</v>
      </c>
      <c r="N20" s="352">
        <v>0.1</v>
      </c>
      <c r="O20" s="352">
        <v>27.2</v>
      </c>
      <c r="P20" s="352">
        <v>13.7</v>
      </c>
      <c r="Q20" s="352">
        <v>0.1</v>
      </c>
      <c r="R20" s="352">
        <v>232</v>
      </c>
      <c r="S20" s="352">
        <v>232</v>
      </c>
      <c r="T20" s="352">
        <v>235</v>
      </c>
      <c r="U20" s="352">
        <v>235</v>
      </c>
      <c r="V20" s="294">
        <f t="shared" si="0"/>
        <v>0</v>
      </c>
      <c r="W20" s="294">
        <f t="shared" si="0"/>
        <v>0</v>
      </c>
      <c r="X20" s="294">
        <f t="shared" si="2"/>
        <v>9.1</v>
      </c>
      <c r="Y20" s="295">
        <f t="shared" si="3"/>
        <v>13.666666666666666</v>
      </c>
      <c r="Z20" s="899"/>
      <c r="AA20" s="880"/>
      <c r="AB20" s="880"/>
      <c r="AC20" s="880"/>
      <c r="AD20" s="880"/>
      <c r="AE20" s="880"/>
      <c r="AF20" s="880"/>
      <c r="AG20" s="880"/>
      <c r="AH20" s="880"/>
      <c r="AI20" s="884"/>
      <c r="AJ20" s="884"/>
    </row>
    <row r="21" spans="1:36" ht="18.75" x14ac:dyDescent="0.25">
      <c r="A21" s="904">
        <v>3</v>
      </c>
      <c r="B21" s="905" t="s">
        <v>28</v>
      </c>
      <c r="C21" s="900" t="s">
        <v>93</v>
      </c>
      <c r="D21" s="900">
        <f>100*0.9</f>
        <v>90</v>
      </c>
      <c r="E21" s="299" t="s">
        <v>855</v>
      </c>
      <c r="F21" s="299">
        <v>4.7</v>
      </c>
      <c r="G21" s="299">
        <v>2.9</v>
      </c>
      <c r="H21" s="299">
        <v>0.1</v>
      </c>
      <c r="I21" s="299">
        <v>3.5</v>
      </c>
      <c r="J21" s="299">
        <v>4.0999999999999996</v>
      </c>
      <c r="K21" s="299">
        <v>0.1</v>
      </c>
      <c r="L21" s="299">
        <v>7.6</v>
      </c>
      <c r="M21" s="299">
        <v>3.5</v>
      </c>
      <c r="N21" s="299">
        <v>0.5</v>
      </c>
      <c r="O21" s="299">
        <v>3.2</v>
      </c>
      <c r="P21" s="299">
        <v>3.5</v>
      </c>
      <c r="Q21" s="299">
        <v>2.1</v>
      </c>
      <c r="R21" s="299">
        <v>225</v>
      </c>
      <c r="S21" s="299">
        <v>228</v>
      </c>
      <c r="T21" s="299">
        <v>234</v>
      </c>
      <c r="U21" s="299">
        <v>235</v>
      </c>
      <c r="V21" s="301">
        <f t="shared" si="0"/>
        <v>2.5666666666666664</v>
      </c>
      <c r="W21" s="301">
        <f t="shared" si="1"/>
        <v>2.5666666666666664</v>
      </c>
      <c r="X21" s="301">
        <f t="shared" si="2"/>
        <v>3.8666666666666667</v>
      </c>
      <c r="Y21" s="302">
        <f t="shared" si="3"/>
        <v>2.9333333333333336</v>
      </c>
      <c r="Z21" s="906">
        <f>SUM(V21:V26)</f>
        <v>9.9333333333333336</v>
      </c>
      <c r="AA21" s="878">
        <f>SUM(W21:W26)</f>
        <v>6.1</v>
      </c>
      <c r="AB21" s="878">
        <f>SUM(X21:X26)</f>
        <v>25</v>
      </c>
      <c r="AC21" s="878">
        <f>SUM(Y21:Y26)</f>
        <v>13.166666666666668</v>
      </c>
      <c r="AD21" s="878">
        <f t="shared" ref="AD21" si="7">Z21*0.38*0.9*SQRT(3)</f>
        <v>5.8841230034729897</v>
      </c>
      <c r="AE21" s="878">
        <f t="shared" si="5"/>
        <v>3.6134043947501922</v>
      </c>
      <c r="AF21" s="878">
        <f t="shared" si="5"/>
        <v>14.809034404713902</v>
      </c>
      <c r="AG21" s="878">
        <f t="shared" si="5"/>
        <v>7.799424786482656</v>
      </c>
      <c r="AH21" s="878">
        <f>MAX(Z21:AC26)</f>
        <v>25</v>
      </c>
      <c r="AI21" s="882">
        <f t="shared" ref="AI21" si="8">AH21*0.38*0.9*SQRT(3)</f>
        <v>14.809034404713902</v>
      </c>
      <c r="AJ21" s="882">
        <f>D21-AI21</f>
        <v>75.190965595286102</v>
      </c>
    </row>
    <row r="22" spans="1:36" ht="18.75" x14ac:dyDescent="0.25">
      <c r="A22" s="886"/>
      <c r="B22" s="889"/>
      <c r="C22" s="901"/>
      <c r="D22" s="901"/>
      <c r="E22" s="276" t="s">
        <v>170</v>
      </c>
      <c r="F22" s="276">
        <v>17.7</v>
      </c>
      <c r="G22" s="276">
        <v>1.5</v>
      </c>
      <c r="H22" s="276">
        <v>2.9</v>
      </c>
      <c r="I22" s="276">
        <v>8.1</v>
      </c>
      <c r="J22" s="276">
        <v>1.3</v>
      </c>
      <c r="K22" s="276">
        <v>1.2</v>
      </c>
      <c r="L22" s="276">
        <v>25.3</v>
      </c>
      <c r="M22" s="276">
        <v>8.6</v>
      </c>
      <c r="N22" s="276">
        <v>29.5</v>
      </c>
      <c r="O22" s="276">
        <v>17.100000000000001</v>
      </c>
      <c r="P22" s="276">
        <v>7.1</v>
      </c>
      <c r="Q22" s="276">
        <v>6.5</v>
      </c>
      <c r="R22" s="277">
        <v>228</v>
      </c>
      <c r="S22" s="277">
        <v>224</v>
      </c>
      <c r="T22" s="277">
        <v>235</v>
      </c>
      <c r="U22" s="277">
        <v>235</v>
      </c>
      <c r="V22" s="288">
        <f t="shared" si="0"/>
        <v>7.3666666666666663</v>
      </c>
      <c r="W22" s="288">
        <f t="shared" si="1"/>
        <v>3.5333333333333332</v>
      </c>
      <c r="X22" s="288">
        <f t="shared" si="2"/>
        <v>21.133333333333333</v>
      </c>
      <c r="Y22" s="289">
        <f t="shared" si="3"/>
        <v>10.233333333333334</v>
      </c>
      <c r="Z22" s="898"/>
      <c r="AA22" s="879"/>
      <c r="AB22" s="879"/>
      <c r="AC22" s="879"/>
      <c r="AD22" s="879"/>
      <c r="AE22" s="879"/>
      <c r="AF22" s="879"/>
      <c r="AG22" s="879"/>
      <c r="AH22" s="879"/>
      <c r="AI22" s="883"/>
      <c r="AJ22" s="883"/>
    </row>
    <row r="23" spans="1:36" ht="19.5" thickBot="1" x14ac:dyDescent="0.3">
      <c r="A23" s="1022"/>
      <c r="B23" s="1023"/>
      <c r="C23" s="901"/>
      <c r="D23" s="901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294">
        <f>IF(AND(F23=0,G23=0,H23=0),0,IF(AND(F23=0,G23=0),H23,IF(AND(F23=0,H23=0),G23,IF(AND(G23=0,H23=0),F23,IF(F23=0,(G23+H23)/2,IF(G23=0,(F23+H23)/2,IF(H23=0,(F23+G23)/2,(F23+G23+H23)/3)))))))</f>
        <v>0</v>
      </c>
      <c r="W23" s="294">
        <f t="shared" si="1"/>
        <v>0</v>
      </c>
      <c r="X23" s="294">
        <f t="shared" si="2"/>
        <v>0</v>
      </c>
      <c r="Y23" s="295">
        <f t="shared" si="3"/>
        <v>0</v>
      </c>
      <c r="Z23" s="1024"/>
      <c r="AA23" s="1021"/>
      <c r="AB23" s="1021"/>
      <c r="AC23" s="1021"/>
      <c r="AD23" s="1021"/>
      <c r="AE23" s="1021"/>
      <c r="AF23" s="1021"/>
      <c r="AG23" s="1021"/>
      <c r="AH23" s="1021"/>
      <c r="AI23" s="1020"/>
      <c r="AJ23" s="1020"/>
    </row>
    <row r="24" spans="1:36" ht="19.5" thickBot="1" x14ac:dyDescent="0.3">
      <c r="A24" s="1022"/>
      <c r="B24" s="1023"/>
      <c r="C24" s="901"/>
      <c r="D24" s="901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294"/>
      <c r="W24" s="294"/>
      <c r="X24" s="294"/>
      <c r="Y24" s="295"/>
      <c r="Z24" s="1024"/>
      <c r="AA24" s="1021"/>
      <c r="AB24" s="1021"/>
      <c r="AC24" s="1021"/>
      <c r="AD24" s="1021"/>
      <c r="AE24" s="1021"/>
      <c r="AF24" s="1021"/>
      <c r="AG24" s="1021"/>
      <c r="AH24" s="1021"/>
      <c r="AI24" s="1020"/>
      <c r="AJ24" s="1020"/>
    </row>
    <row r="25" spans="1:36" ht="19.5" thickBot="1" x14ac:dyDescent="0.3">
      <c r="A25" s="1022"/>
      <c r="B25" s="1023"/>
      <c r="C25" s="901"/>
      <c r="D25" s="901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294"/>
      <c r="W25" s="294"/>
      <c r="X25" s="294"/>
      <c r="Y25" s="295"/>
      <c r="Z25" s="1024"/>
      <c r="AA25" s="1021"/>
      <c r="AB25" s="1021"/>
      <c r="AC25" s="1021"/>
      <c r="AD25" s="1021"/>
      <c r="AE25" s="1021"/>
      <c r="AF25" s="1021"/>
      <c r="AG25" s="1021"/>
      <c r="AH25" s="1021"/>
      <c r="AI25" s="1020"/>
      <c r="AJ25" s="1020"/>
    </row>
    <row r="26" spans="1:36" ht="19.5" thickBot="1" x14ac:dyDescent="0.3">
      <c r="A26" s="887"/>
      <c r="B26" s="890"/>
      <c r="C26" s="902"/>
      <c r="D26" s="90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294">
        <f t="shared" ref="V26:V30" si="9">IF(AND(F26=0,G26=0,H26=0),0,IF(AND(F26=0,G26=0),H26,IF(AND(F26=0,H26=0),G26,IF(AND(G26=0,H26=0),F26,IF(F26=0,(G26+H26)/2,IF(G26=0,(F26+H26)/2,IF(H26=0,(F26+G26)/2,(F26+G26+H26)/3)))))))</f>
        <v>0</v>
      </c>
      <c r="W26" s="294">
        <f t="shared" si="1"/>
        <v>0</v>
      </c>
      <c r="X26" s="294">
        <f t="shared" si="2"/>
        <v>0</v>
      </c>
      <c r="Y26" s="295">
        <f t="shared" si="3"/>
        <v>0</v>
      </c>
      <c r="Z26" s="899"/>
      <c r="AA26" s="880"/>
      <c r="AB26" s="880"/>
      <c r="AC26" s="880"/>
      <c r="AD26" s="880"/>
      <c r="AE26" s="880"/>
      <c r="AF26" s="880"/>
      <c r="AG26" s="880"/>
      <c r="AH26" s="880"/>
      <c r="AI26" s="884"/>
      <c r="AJ26" s="884"/>
    </row>
    <row r="27" spans="1:36" ht="18.75" x14ac:dyDescent="0.25">
      <c r="A27" s="904">
        <v>4</v>
      </c>
      <c r="B27" s="905" t="s">
        <v>147</v>
      </c>
      <c r="C27" s="900" t="s">
        <v>93</v>
      </c>
      <c r="D27" s="900">
        <f>100*0.9</f>
        <v>90</v>
      </c>
      <c r="E27" s="299" t="s">
        <v>856</v>
      </c>
      <c r="F27" s="299">
        <v>8.1</v>
      </c>
      <c r="G27" s="299">
        <v>21.4</v>
      </c>
      <c r="H27" s="299">
        <v>13.2</v>
      </c>
      <c r="I27" s="299">
        <v>1.1000000000000001</v>
      </c>
      <c r="J27" s="299">
        <v>2</v>
      </c>
      <c r="K27" s="299">
        <v>0.2</v>
      </c>
      <c r="L27" s="299">
        <v>4.2</v>
      </c>
      <c r="M27" s="299">
        <v>7.9</v>
      </c>
      <c r="N27" s="299">
        <v>9.6999999999999993</v>
      </c>
      <c r="O27" s="299">
        <v>0.8</v>
      </c>
      <c r="P27" s="299">
        <v>1</v>
      </c>
      <c r="Q27" s="299">
        <v>0.5</v>
      </c>
      <c r="R27" s="299">
        <v>221</v>
      </c>
      <c r="S27" s="299">
        <v>221</v>
      </c>
      <c r="T27" s="299">
        <v>234</v>
      </c>
      <c r="U27" s="299">
        <v>235</v>
      </c>
      <c r="V27" s="301">
        <f t="shared" si="9"/>
        <v>14.233333333333334</v>
      </c>
      <c r="W27" s="301">
        <f t="shared" si="1"/>
        <v>1.1000000000000001</v>
      </c>
      <c r="X27" s="301">
        <f t="shared" si="2"/>
        <v>7.2666666666666666</v>
      </c>
      <c r="Y27" s="302">
        <f t="shared" si="3"/>
        <v>0.76666666666666661</v>
      </c>
      <c r="Z27" s="906">
        <f>SUM(V27:V30)</f>
        <v>21.066666666666666</v>
      </c>
      <c r="AA27" s="878">
        <f>SUM(W27:W30)</f>
        <v>29.466666666666665</v>
      </c>
      <c r="AB27" s="878">
        <f>SUM(X27:X30)</f>
        <v>36.833333333333336</v>
      </c>
      <c r="AC27" s="878">
        <f>SUM(Y27:Y30)</f>
        <v>11.5</v>
      </c>
      <c r="AD27" s="878">
        <f t="shared" ref="AD27" si="10">Z27*0.38*0.9*SQRT(3)</f>
        <v>12.479079658372246</v>
      </c>
      <c r="AE27" s="878">
        <f t="shared" si="5"/>
        <v>17.454915218356117</v>
      </c>
      <c r="AF27" s="878">
        <f t="shared" si="5"/>
        <v>21.818644022945147</v>
      </c>
      <c r="AG27" s="878">
        <f t="shared" si="5"/>
        <v>6.8121558261683948</v>
      </c>
      <c r="AH27" s="878">
        <f>MAX(Z27:AC30)</f>
        <v>36.833333333333336</v>
      </c>
      <c r="AI27" s="882">
        <f t="shared" ref="AI27" si="11">AH27*0.38*0.9*SQRT(3)</f>
        <v>21.818644022945147</v>
      </c>
      <c r="AJ27" s="882">
        <f>D27-AI27</f>
        <v>68.181355977054849</v>
      </c>
    </row>
    <row r="28" spans="1:36" ht="18.75" x14ac:dyDescent="0.25">
      <c r="A28" s="886"/>
      <c r="B28" s="889"/>
      <c r="C28" s="901"/>
      <c r="D28" s="901"/>
      <c r="E28" s="276" t="s">
        <v>857</v>
      </c>
      <c r="F28" s="276">
        <v>12.7</v>
      </c>
      <c r="G28" s="276">
        <v>2.1</v>
      </c>
      <c r="H28" s="276">
        <v>5.7</v>
      </c>
      <c r="I28" s="276">
        <v>28.6</v>
      </c>
      <c r="J28" s="276">
        <v>26.1</v>
      </c>
      <c r="K28" s="276">
        <v>30.4</v>
      </c>
      <c r="L28" s="276">
        <v>36</v>
      </c>
      <c r="M28" s="276">
        <v>20.100000000000001</v>
      </c>
      <c r="N28" s="276">
        <v>32.6</v>
      </c>
      <c r="O28" s="276">
        <v>12</v>
      </c>
      <c r="P28" s="276">
        <v>3.2</v>
      </c>
      <c r="Q28" s="276">
        <v>17</v>
      </c>
      <c r="R28" s="277">
        <v>222</v>
      </c>
      <c r="S28" s="277">
        <v>221</v>
      </c>
      <c r="T28" s="277">
        <v>235</v>
      </c>
      <c r="U28" s="277">
        <v>235</v>
      </c>
      <c r="V28" s="288">
        <f t="shared" si="9"/>
        <v>6.833333333333333</v>
      </c>
      <c r="W28" s="288">
        <f t="shared" si="1"/>
        <v>28.366666666666664</v>
      </c>
      <c r="X28" s="288">
        <f t="shared" si="2"/>
        <v>29.566666666666666</v>
      </c>
      <c r="Y28" s="289">
        <f t="shared" si="3"/>
        <v>10.733333333333334</v>
      </c>
      <c r="Z28" s="898"/>
      <c r="AA28" s="879"/>
      <c r="AB28" s="879"/>
      <c r="AC28" s="879"/>
      <c r="AD28" s="879"/>
      <c r="AE28" s="879"/>
      <c r="AF28" s="879"/>
      <c r="AG28" s="879"/>
      <c r="AH28" s="879"/>
      <c r="AI28" s="883"/>
      <c r="AJ28" s="883"/>
    </row>
    <row r="29" spans="1:36" ht="18.75" x14ac:dyDescent="0.25">
      <c r="A29" s="886"/>
      <c r="B29" s="889"/>
      <c r="C29" s="901"/>
      <c r="D29" s="901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8">
        <f t="shared" si="9"/>
        <v>0</v>
      </c>
      <c r="W29" s="288">
        <f t="shared" si="1"/>
        <v>0</v>
      </c>
      <c r="X29" s="288">
        <f t="shared" si="2"/>
        <v>0</v>
      </c>
      <c r="Y29" s="289">
        <f t="shared" si="3"/>
        <v>0</v>
      </c>
      <c r="Z29" s="898"/>
      <c r="AA29" s="879"/>
      <c r="AB29" s="879"/>
      <c r="AC29" s="879"/>
      <c r="AD29" s="879"/>
      <c r="AE29" s="879"/>
      <c r="AF29" s="879"/>
      <c r="AG29" s="879"/>
      <c r="AH29" s="879"/>
      <c r="AI29" s="883"/>
      <c r="AJ29" s="883"/>
    </row>
    <row r="30" spans="1:36" ht="19.5" thickBot="1" x14ac:dyDescent="0.3">
      <c r="A30" s="887"/>
      <c r="B30" s="890"/>
      <c r="C30" s="902"/>
      <c r="D30" s="90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3"/>
      <c r="S30" s="283"/>
      <c r="T30" s="283"/>
      <c r="U30" s="283"/>
      <c r="V30" s="294">
        <f t="shared" si="9"/>
        <v>0</v>
      </c>
      <c r="W30" s="294">
        <f t="shared" si="1"/>
        <v>0</v>
      </c>
      <c r="X30" s="294">
        <f t="shared" si="2"/>
        <v>0</v>
      </c>
      <c r="Y30" s="295">
        <f t="shared" si="3"/>
        <v>0</v>
      </c>
      <c r="Z30" s="899"/>
      <c r="AA30" s="880"/>
      <c r="AB30" s="880"/>
      <c r="AC30" s="880"/>
      <c r="AD30" s="880"/>
      <c r="AE30" s="880"/>
      <c r="AF30" s="880"/>
      <c r="AG30" s="880"/>
      <c r="AH30" s="880"/>
      <c r="AI30" s="884"/>
      <c r="AJ30" s="884"/>
    </row>
  </sheetData>
  <sheetProtection formatCells="0" formatColumns="0" formatRows="0" insertRows="0"/>
  <mergeCells count="90">
    <mergeCell ref="B2:Q3"/>
    <mergeCell ref="F5:U6"/>
    <mergeCell ref="V5:AH6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F9:K9"/>
    <mergeCell ref="L9:Q9"/>
    <mergeCell ref="F10:H10"/>
    <mergeCell ref="I10:K10"/>
    <mergeCell ref="AI8:AI11"/>
    <mergeCell ref="AJ8:AJ11"/>
    <mergeCell ref="AD10:AE10"/>
    <mergeCell ref="AF10:AG10"/>
    <mergeCell ref="AB10:AC10"/>
    <mergeCell ref="L10:N10"/>
    <mergeCell ref="O10:Q10"/>
    <mergeCell ref="V8:Y9"/>
    <mergeCell ref="Z8:AC9"/>
    <mergeCell ref="R10:S10"/>
    <mergeCell ref="T10:U10"/>
    <mergeCell ref="V10:W10"/>
    <mergeCell ref="X10:Y10"/>
    <mergeCell ref="Z10:AA10"/>
    <mergeCell ref="AG12:AG17"/>
    <mergeCell ref="A12:A17"/>
    <mergeCell ref="B12:B17"/>
    <mergeCell ref="C12:C17"/>
    <mergeCell ref="D12:D17"/>
    <mergeCell ref="Z12:Z17"/>
    <mergeCell ref="AA12:AA17"/>
    <mergeCell ref="AH18:AH20"/>
    <mergeCell ref="AH12:AH17"/>
    <mergeCell ref="AI12:AI17"/>
    <mergeCell ref="AJ12:AJ17"/>
    <mergeCell ref="A18:A20"/>
    <mergeCell ref="B18:B20"/>
    <mergeCell ref="C18:C20"/>
    <mergeCell ref="D18:D20"/>
    <mergeCell ref="Z18:Z20"/>
    <mergeCell ref="AA18:AA20"/>
    <mergeCell ref="AB18:AB20"/>
    <mergeCell ref="AB12:AB17"/>
    <mergeCell ref="AC12:AC17"/>
    <mergeCell ref="AD12:AD17"/>
    <mergeCell ref="AE12:AE17"/>
    <mergeCell ref="AF12:AF17"/>
    <mergeCell ref="AI21:AI26"/>
    <mergeCell ref="AI18:AI20"/>
    <mergeCell ref="AJ18:AJ20"/>
    <mergeCell ref="A21:A26"/>
    <mergeCell ref="B21:B26"/>
    <mergeCell ref="C21:C26"/>
    <mergeCell ref="D21:D26"/>
    <mergeCell ref="Z21:Z26"/>
    <mergeCell ref="AA21:AA26"/>
    <mergeCell ref="AB21:AB26"/>
    <mergeCell ref="AC21:AC26"/>
    <mergeCell ref="AC18:AC20"/>
    <mergeCell ref="AD18:AD20"/>
    <mergeCell ref="AE18:AE20"/>
    <mergeCell ref="AF18:AF20"/>
    <mergeCell ref="AG18:AG20"/>
    <mergeCell ref="AJ27:AJ30"/>
    <mergeCell ref="AJ21:AJ26"/>
    <mergeCell ref="A27:A30"/>
    <mergeCell ref="B27:B30"/>
    <mergeCell ref="C27:C30"/>
    <mergeCell ref="D27:D30"/>
    <mergeCell ref="Z27:Z30"/>
    <mergeCell ref="AA27:AA30"/>
    <mergeCell ref="AB27:AB30"/>
    <mergeCell ref="AC27:AC30"/>
    <mergeCell ref="AD27:AD30"/>
    <mergeCell ref="AD21:AD26"/>
    <mergeCell ref="AE21:AE26"/>
    <mergeCell ref="AF21:AF26"/>
    <mergeCell ref="AG21:AG26"/>
    <mergeCell ref="AH21:AH26"/>
    <mergeCell ref="AE27:AE30"/>
    <mergeCell ref="AF27:AF30"/>
    <mergeCell ref="AG27:AG30"/>
    <mergeCell ref="AH27:AH30"/>
    <mergeCell ref="AI27:AI3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4</vt:lpstr>
      <vt:lpstr> 7 </vt:lpstr>
      <vt:lpstr>8</vt:lpstr>
      <vt:lpstr>Корф</vt:lpstr>
      <vt:lpstr>9</vt:lpstr>
      <vt:lpstr>10</vt:lpstr>
      <vt:lpstr>11</vt:lpstr>
      <vt:lpstr>12</vt:lpstr>
      <vt:lpstr>Анавгай</vt:lpstr>
      <vt:lpstr>Эссо</vt:lpstr>
      <vt:lpstr>14</vt:lpstr>
      <vt:lpstr>16</vt:lpstr>
      <vt:lpstr>17</vt:lpstr>
      <vt:lpstr>19</vt:lpstr>
      <vt:lpstr>22</vt:lpstr>
      <vt:lpstr>23</vt:lpstr>
      <vt:lpstr>Лист2</vt:lpstr>
      <vt:lpstr>Лист3</vt:lpstr>
      <vt:lpstr>лесная</vt:lpstr>
      <vt:lpstr>Лист1</vt:lpstr>
      <vt:lpstr>Слаутное</vt:lpstr>
      <vt:lpstr>' 7 '!Область_печати</vt:lpstr>
      <vt:lpstr>'17'!Область_печати</vt:lpstr>
      <vt:lpstr>'23'!Область_печати</vt:lpstr>
      <vt:lpstr>'8'!Область_печати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2019-03-01T03:04:45Z</dcterms:modified>
</cp:coreProperties>
</file>